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in" ContentType="application/vnd.openxmlformats-officedocument.spreadsheetml.printerSettings"/>
  <Default Extension="jpeg" ContentType="image/jpeg"/>
  <Default Extension="png" ContentType="image/png"/>
  <Default Extension="wmf" ContentType="image/x-wmf"/>
  <Default Extension="emf" ContentType="image/x-emf"/>
  <Override ContentType="application/vnd.openxmlformats-package.core-properties+xml" PartName="/docProps/core.xml"/>
  <Override ContentType="application/vnd.openxmlformats-officedocument.spreadsheetml.sheet.main+xml" PartName="/xl/workbook.xml"/>
  <Override ContentType="application/vnd.openxmlformats-officedocument.extended-properties+xml" PartName="/docProps/app.xml"/>
  <Override ContentType="application/vnd.openxmlformats-officedocument.spreadsheetml.styles+xml" PartName="/xl/styles.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sharedStrings+xml" PartName="/xl/sharedStrings.xml"/>
  <Override ContentType="application/vnd.openxmlformats-officedocument.theme+xml" PartName="/xl/theme/theme1.xml"/>
</Types>
</file>

<file path=_rels/.rels><?xml version="1.0" encoding="UTF-8" standalone="yes"?><Relationships xmlns="http://schemas.openxmlformats.org/package/2006/relationships" 
><Relationship Target="docProps/core.xml" Type="http://schemas.openxmlformats.org/package/2006/relationships/metadata/core-properties" Id="rId1" /><Relationship Target="xl/workbook.xml" Type="http://schemas.openxmlformats.org/officeDocument/2006/relationships/officeDocument" Id="rId2" /><Relationship Target="docProps/app.xml" Type="http://schemas.openxmlformats.org/officeDocument/2006/relationships/extended-properties" Id="rId3" /></Relationships>
</file>

<file path=xl/workbook.xml><?xml version="1.0" encoding="utf-8"?>
<workbook xmlns="http://schemas.openxmlformats.org/spreadsheetml/2006/main" xmlns:r="http://schemas.openxmlformats.org/officeDocument/2006/relationships">
  <fileVersion appName="xl" lastEdited="4" lowestEdited="4" rupBuild="5246"/>
  <workbookPr saveExternalLinkValues="0" defaultThemeVersion="124226"/>
  <bookViews>
    <workbookView minimized="1" windowWidth="11700" windowHeight="8540"/>
  </bookViews>
  <sheets>
    <sheet name="社保基金预算封面" sheetId="1" r:id="rId2"/>
    <sheet name="预算目录" sheetId="2" r:id="rId3"/>
    <sheet name="预算总表" sheetId="3" r:id="rId4"/>
    <sheet name="企业职工基本养老收支预算表" sheetId="4" r:id="rId5"/>
    <sheet name="城乡居民基本养老收支预算表" sheetId="5" r:id="rId6"/>
    <sheet name="机关事业单位基本养老收支预算表" sheetId="6" r:id="rId7"/>
    <sheet name="职工基本医疗收支预算表" sheetId="7" r:id="rId8"/>
    <sheet name="城乡居民基本医疗收支预算表" sheetId="8" r:id="rId9"/>
    <sheet name="工伤保险基金收支预算表" sheetId="9" r:id="rId10"/>
    <sheet name="失业保险基金收支预算表" sheetId="10" r:id="rId11"/>
    <sheet name="财政对社会保险基金补助情况表" sheetId="11" r:id="rId12"/>
    <sheet name="地方财政对企业职工基本养老保险" sheetId="12" r:id="rId13"/>
    <sheet name="基本养老基础资料表" sheetId="13" r:id="rId14"/>
    <sheet name="基本医疗基础资料表" sheetId="14" r:id="rId15"/>
    <sheet name="失业工伤基础资料表" sheetId="15" r:id="rId16"/>
    <sheet name="基本养老征缴收入" sheetId="16" r:id="rId17"/>
    <sheet name="退休人员基本养老待遇支出" sheetId="17" r:id="rId18"/>
    <sheet name="企业职工养老执行" sheetId="18" r:id="rId19"/>
    <sheet name="企业职工养老预算" sheetId="19" r:id="rId20"/>
    <sheet name="居民养老执行" sheetId="20" r:id="rId21"/>
    <sheet name="居民养老预算" sheetId="21" r:id="rId22"/>
    <sheet name="机关养老执行" sheetId="22" r:id="rId23"/>
    <sheet name="机关养老预算" sheetId="23" r:id="rId24"/>
    <sheet name="职工基本医保执行" sheetId="24" r:id="rId25"/>
    <sheet name="职工基本医保预算" sheetId="25" r:id="rId26"/>
    <sheet name="城乡基本居民医保执行" sheetId="26" r:id="rId27"/>
    <sheet name="城乡基本居民医保预算" sheetId="27" r:id="rId28"/>
    <sheet name="工伤执行" sheetId="28" r:id="rId29"/>
    <sheet name="工伤预算" sheetId="29" r:id="rId30"/>
    <sheet name="失业执行" sheetId="30" r:id="rId31"/>
    <sheet name="失业预算" sheetId="31" r:id="rId32"/>
  </sheets>
  <definedNames>
    <definedName name="_xlnm.Print_Titles" localSheetId="15">'社保基金预算封面'!A1:A1</definedName>
    <definedName name="_xlnm.Print_Titles" localSheetId="16">'社保基金预算封面'!A1:A1</definedName>
    <definedName name="_xlnm.Print_Titles" localSheetId="17">'社保基金预算封面'!A1:A1</definedName>
    <definedName name="_xlnm.Print_Titles" localSheetId="18">'社保基金预算封面'!A1:A1</definedName>
  </definedNames>
  <calcPr calcId="125725" iterateDelta="0.001"/>
  <oleSize ref="A1"/>
</workbook>
</file>

<file path=xl/sharedStrings.xml><?xml version="1.0" encoding="utf-8"?>
<sst xmlns="http://schemas.openxmlformats.org/spreadsheetml/2006/main" count="1326">
  <si>
    <t>附件1</t>
  </si>
  <si>
    <t xml:space="preserve">    2023 年 社 会 保 险 基 金 预 算</t>
  </si>
  <si>
    <t>批准日期：</t>
  </si>
  <si>
    <t>年</t>
  </si>
  <si>
    <t>月</t>
  </si>
  <si>
    <t>日</t>
  </si>
  <si>
    <t xml:space="preserve">                </t>
  </si>
  <si>
    <t>财政厅（局）：</t>
  </si>
  <si>
    <t>人力资源社会保障厅（局）：</t>
  </si>
  <si>
    <t>医疗保障局：</t>
  </si>
  <si>
    <t>报送日期：</t>
  </si>
  <si>
    <t xml:space="preserve"> 日</t>
  </si>
  <si>
    <t xml:space="preserve">                 </t>
  </si>
  <si>
    <t>税务局：</t>
  </si>
  <si>
    <t>财政厅（局）负责人（章）：</t>
  </si>
  <si>
    <t>财务负责人（章）：</t>
  </si>
  <si>
    <t>经办人（章）：</t>
  </si>
  <si>
    <t>人力资源社会保障（厅）局负责人（章）：</t>
  </si>
  <si>
    <t>医疗保障局负责人（章）：</t>
  </si>
  <si>
    <t>税务局负责人（章）：</t>
  </si>
  <si>
    <t>社保费部门负责人（章）：</t>
  </si>
  <si>
    <t>目      录</t>
  </si>
  <si>
    <t>一、2023年社会保险基金收支预算总表...........................................................</t>
  </si>
  <si>
    <t>社预01表</t>
  </si>
  <si>
    <t>二、2023年企业职工基本养老保险基金收支预算表.........................................................</t>
  </si>
  <si>
    <t>社预02表</t>
  </si>
  <si>
    <t>三、2023年城乡居民基本养老保险基金收支预算表.........................................................</t>
  </si>
  <si>
    <t>社预03表</t>
  </si>
  <si>
    <t>四、2023年机关事业单位基本养老保险基金收支预算表...................................................</t>
  </si>
  <si>
    <t>社预04表</t>
  </si>
  <si>
    <t>五、2023年职工基本医疗保险(含生育保险)基金收支预算表.........................................................</t>
  </si>
  <si>
    <t>社预05表</t>
  </si>
  <si>
    <t>六、2023年城乡居民基本医疗保险基金收支预算表...................................................</t>
  </si>
  <si>
    <t>社预06表</t>
  </si>
  <si>
    <t>七、2023年工伤保险基金收支预算表...............................................</t>
  </si>
  <si>
    <t>社预07表</t>
  </si>
  <si>
    <t>八、2023年失业保险基金收支预算表.......................................................</t>
  </si>
  <si>
    <t>社预08表</t>
  </si>
  <si>
    <t>九、2023年财政对社会保险基金补助情况表.....................................................</t>
  </si>
  <si>
    <t>社预附01表</t>
  </si>
  <si>
    <t>十、2023年地方财政对企业职工基本养老保险基金补助情况构成表.....................</t>
  </si>
  <si>
    <t>社预附02表</t>
  </si>
  <si>
    <t>十一、2023年基本养老保险基础资料表.....................................................</t>
  </si>
  <si>
    <t>社预附03表</t>
  </si>
  <si>
    <t>十二、2023年基本医疗保险基础资料表.....................................................</t>
  </si>
  <si>
    <t>社预附04表</t>
  </si>
  <si>
    <t>十三、2023年失业保险、工伤保险基础资料表.....................................................</t>
  </si>
  <si>
    <t>社预附05表</t>
  </si>
  <si>
    <t>2023年社会保险基金收支预算总表</t>
  </si>
  <si>
    <t>社预01表	</t>
  </si>
  <si>
    <t>吉林省长春市德惠市</t>
  </si>
  <si>
    <t>单位：元</t>
  </si>
  <si>
    <t>项        目</t>
  </si>
  <si>
    <t>合计</t>
  </si>
  <si>
    <t xml:space="preserve">企业职工基本
养老保险基金
</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</si>
  <si>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</si>
  <si>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</si>
  <si>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</si>
  <si>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</si>
  <si>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</si>
  <si>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</si>
  <si>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</si>
  <si>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</si>
  <si>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</si>
  <si>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</si>
  <si>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</si>
  <si>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</si>
  <si>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</si>
  <si>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</si>
  <si>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</si>
  <si>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二、支出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</si>
  <si>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</si>
  <si>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</si>
  <si>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</si>
  <si>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</si>
  <si>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</si>
  <si>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三、本年收支结余</t>
  </si>
  <si>
    <t>四、年末滚存结余</t>
  </si>
  <si>
    <t>第 1 页</t>
  </si>
  <si>
    <t>2023年企业职工基本养老保险基金收支预算表</t>
  </si>
  <si>
    <t>2022年执行数</t>
  </si>
  <si>
    <t>2023年预算数</t>
  </si>
  <si>
    <t>一、基本养老保险费收入</t>
  </si>
  <si>
    <t>一、基本养老金支出</t>
  </si>
  <si>
    <t>二、财政补贴收入</t>
  </si>
  <si>
    <t xml:space="preserve">    其中：离休金支出</t>
  </si>
  <si>
    <t xml:space="preserve">    其中：地方财政补贴</t>
  </si>
  <si>
    <t>二、医疗补助金支出</t>
  </si>
  <si>
    <t>三、利息收入</t>
  </si>
  <si>
    <t>三、丧葬补助金和抚恤金支出</t>
  </si>
  <si>
    <t>四、委托投资收益</t>
  </si>
  <si>
    <t>四、病残津贴支出</t>
  </si>
  <si>
    <t>×</t>
  </si>
  <si>
    <t>五、转移收入</t>
  </si>
  <si>
    <t>五、转移支出</t>
  </si>
  <si>
    <t>六、其他收入</t>
  </si>
  <si>
    <t>六、其他支出</t>
  </si>
  <si>
    <t xml:space="preserve">    其中：滞纳金</t>
  </si>
  <si>
    <t>七、本年收入小计</t>
  </si>
  <si>
    <t>七、本年支出小计</t>
  </si>
  <si>
    <t>八、上级补助收入</t>
  </si>
  <si>
    <t>八、补助下级支出</t>
  </si>
  <si>
    <t xml:space="preserve">    其中：全国统筹调剂资金
          收入(省级专用)</t>
  </si>
  <si>
    <t xml:space="preserve">    其中：全国统筹调剂资金
          支出(中央专用)</t>
  </si>
  <si>
    <t>九、下级上解收入</t>
  </si>
  <si>
    <t>九、上解上级支出</t>
  </si>
  <si>
    <t xml:space="preserve">    其中：全国统筹调剂资金
          收入(中央专用)</t>
  </si>
  <si>
    <t xml:space="preserve">    其中：全国统筹调剂资金
          支出(省级专用)</t>
  </si>
  <si>
    <t>十、本年收入合计</t>
  </si>
  <si>
    <t>十、本年支出合计</t>
  </si>
  <si>
    <t>十一、本年收支结余</t>
  </si>
  <si>
    <t>十一、上年结余</t>
  </si>
  <si>
    <t>十二、年末滚存结余</t>
  </si>
  <si>
    <t>总        计</t>
  </si>
  <si>
    <t>第 2 页</t>
  </si>
  <si>
    <t>2023年城乡居民基本养老保险基金收支预算表</t>
  </si>
  <si>
    <t>一、个人缴费收入</t>
  </si>
  <si>
    <t>一、基础养老金支出</t>
  </si>
  <si>
    <t xml:space="preserve">    其中：财政为困难人员代缴收入</t>
  </si>
  <si>
    <t>二、个人账户养老金支出</t>
  </si>
  <si>
    <t>三、丧葬补助金支出</t>
  </si>
  <si>
    <t xml:space="preserve">    其中：财政对基础养老金的补贴</t>
  </si>
  <si>
    <t>四、转移支出</t>
  </si>
  <si>
    <t xml:space="preserve">          财政对个人缴费的补贴</t>
  </si>
  <si>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</si>
  <si>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</si>
  <si>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</si>
  <si>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</si>
  <si>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</si>
  <si>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</si>
  <si>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</si>
  <si>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</si>
  <si>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</si>
  <si>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</si>
  <si>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</si>
  <si>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</si>
  <si>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</si>
  <si>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</si>
  <si>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</si>
  <si>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</si>
  <si>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</si>
  <si>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t>第 3 页</t>
  </si>
  <si>
    <t>2023年机关事业单位基本养老保险基金收支预算表</t>
  </si>
  <si>
    <t xml:space="preserve">    其中：当期征缴收入</t>
  </si>
  <si>
    <t>二、转移支出</t>
  </si>
  <si>
    <t>三、其他支出</t>
  </si>
  <si>
    <t>四、转移收入</t>
  </si>
  <si>
    <t>五、其他收入</t>
  </si>
  <si>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</si>
  <si>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</si>
  <si>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</si>
  <si>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</si>
  <si>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</si>
  <si>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</si>
  <si>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</si>
  <si>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</si>
  <si>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</si>
  <si>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</si>
  <si>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</si>
  <si>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第 4 页</t>
  </si>
  <si>
    <t>2023年职工基本医疗保险(含生育保险)基金收支预算表</t>
  </si>
  <si>
    <t>小计</t>
  </si>
  <si>
    <t>基本医疗保险统筹基金(含单建统筹）</t>
  </si>
  <si>
    <t>基本医疗保险
个人账户基金</t>
  </si>
  <si>
    <t>一、基本医疗保险费收入</t>
  </si>
  <si>
    <t xml:space="preserve">    其中：单位缴费</t>
  </si>
  <si>
    <t xml:space="preserve">          个人缴费</t>
  </si>
  <si>
    <t xml:space="preserve">    其中：对医保基金负担新冠病毒疫苗及接种费用的补助</t>
  </si>
  <si>
    <t>一、基本医疗保险待遇支出</t>
  </si>
  <si>
    <t xml:space="preserve">    其中: 住院费用支出</t>
  </si>
  <si>
    <t>　  　 　 门诊费用支出</t>
  </si>
  <si>
    <t xml:space="preserve">          生育医疗费用支出</t>
  </si>
  <si>
    <t xml:space="preserve">          生育津贴支出</t>
  </si>
  <si>
    <t>第 5 页</t>
  </si>
  <si>
    <t>2023年城乡居民基本医疗保险基金收支预算表</t>
  </si>
  <si>
    <t xml:space="preserve">    其中：集体扶持收入</t>
  </si>
  <si>
    <t xml:space="preserve">    其中：住院费用支出</t>
  </si>
  <si>
    <t xml:space="preserve">          城乡医疗救助资助收入</t>
  </si>
  <si>
    <t xml:space="preserve">          门诊费用支出</t>
  </si>
  <si>
    <t xml:space="preserve">          财政为困难人员代缴收入</t>
  </si>
  <si>
    <t>二、大病保险支出</t>
  </si>
  <si>
    <t xml:space="preserve">    其中：按规定标准补助收入</t>
  </si>
  <si>
    <t xml:space="preserve">           对医保基金负担新冠病毒疫苗及接种费用的补助</t>
  </si>
  <si>
    <t>四、其他收入</t>
  </si>
  <si>
    <t>五、本年收入小计</t>
  </si>
  <si>
    <t>六、上级补助收入</t>
  </si>
  <si>
    <t>七、下级上解收入</t>
  </si>
  <si>
    <t>八、本年收入合计</t>
  </si>
  <si>
    <t>九、上年结余</t>
  </si>
  <si>
    <t>第 6 页</t>
  </si>
  <si>
    <t>2023年工伤保险基金收支预算表</t>
  </si>
  <si>
    <t>一、工伤保险费收入</t>
  </si>
  <si>
    <t>一、工伤保险待遇支出</t>
  </si>
  <si>
    <t xml:space="preserve">    其中：工伤保险费-公务员工伤保险费收入</t>
  </si>
  <si>
    <t>二、劳动能力鉴定支出</t>
  </si>
  <si>
    <t>二、职业伤害保障费收入（试点）</t>
  </si>
  <si>
    <t>三、工伤保险预防费用支出</t>
  </si>
  <si>
    <t>三、财政补贴收入</t>
  </si>
  <si>
    <t>四、职业伤害保障支出（试点）</t>
  </si>
  <si>
    <t xml:space="preserve">    其中：职业伤害保障待遇支出（试点）</t>
  </si>
  <si>
    <t xml:space="preserve">          职业伤害保障劳动能力鉴定费（试点）</t>
  </si>
  <si>
    <t xml:space="preserve">          职业伤害保障委托承办费用支出（试点）</t>
  </si>
  <si>
    <t>第 7 页</t>
  </si>
  <si>
    <t>2023年失业保险基金收支预算表</t>
  </si>
  <si>
    <t>一、失业保险费收入</t>
  </si>
  <si>
    <t>一、失业保险金支出</t>
  </si>
  <si>
    <t xml:space="preserve">二、基本医疗保险费支出 </t>
  </si>
  <si>
    <t>四、职业培训和职业介绍补贴支出</t>
  </si>
  <si>
    <t>五、其他费用支出</t>
  </si>
  <si>
    <t>六、稳定岗位补贴（稳岗返还）支出</t>
  </si>
  <si>
    <t>七、技能提升补贴支出</t>
  </si>
  <si>
    <t>八、转移支出</t>
  </si>
  <si>
    <t>九、其他支出</t>
  </si>
  <si>
    <t>十、本年支出小计</t>
  </si>
  <si>
    <t>十一、补助下级支出</t>
  </si>
  <si>
    <t>十二、上解上级支出</t>
  </si>
  <si>
    <t>十三、本年支出合计</t>
  </si>
  <si>
    <t>十四、本年收支结余</t>
  </si>
  <si>
    <t>十五、年末滚存结余</t>
  </si>
  <si>
    <t>第 8 页</t>
  </si>
  <si>
    <t>2023年财政对社会保险基金补助情况表</t>
  </si>
  <si>
    <t xml:space="preserve">项      目  </t>
  </si>
  <si>
    <t>企业职工基本养老保险基金</t>
  </si>
  <si>
    <t>城乡居民基本养老保险基金</t>
  </si>
  <si>
    <t>机关事业单位基本养老保险基金</t>
  </si>
  <si>
    <t>职工基本医疗保险（含生育保险）基金</t>
  </si>
  <si>
    <t>城乡居民基本医疗保险基金</t>
  </si>
  <si>
    <t>一、上年预算结转</t>
  </si>
  <si>
    <t>　 （一）省级</t>
  </si>
  <si>
    <t>　 （二）地级</t>
  </si>
  <si>
    <t>　 （三）县级</t>
  </si>
  <si>
    <t>二、本年预算安排</t>
  </si>
  <si>
    <t xml:space="preserve">    一般公共预算科目和名称</t>
  </si>
  <si>
    <t>2082601财政对企业职工基本养老保险基金的补助</t>
  </si>
  <si>
    <t>2082602财政对城乡居民基本养老保险基金的补助</t>
  </si>
  <si>
    <t>2080507对机关事业单位基本养老保险基金的补助</t>
  </si>
  <si>
    <t>2101201财政对职工基本医疗保险基金的补助</t>
  </si>
  <si>
    <t>2101202财政对城乡居民基本医疗保险基金的补助</t>
  </si>
  <si>
    <t>2082702财政对工伤保险基金的补助</t>
  </si>
  <si>
    <t>2082701财政对失业保险基金的补助</t>
  </si>
  <si>
    <t xml:space="preserve">    一般公共预算列支金额</t>
  </si>
  <si>
    <t xml:space="preserve">   （一）中央级</t>
  </si>
  <si>
    <t>　 （二）省级</t>
  </si>
  <si>
    <t>　 （三）地级</t>
  </si>
  <si>
    <t>　 （四）县级</t>
  </si>
  <si>
    <t>第 9 页</t>
  </si>
  <si>
    <t>2023年地方财政对企业职工基本养老保险基金补助情况构成表</t>
  </si>
  <si>
    <t>金额</t>
  </si>
  <si>
    <t>一、合计</t>
  </si>
  <si>
    <t>（一）当年调整基本养老金支出补助</t>
  </si>
  <si>
    <t>（二）基金当期缺口补助</t>
  </si>
  <si>
    <t>（三）地方自行出台基金减收增支政策补助</t>
  </si>
  <si>
    <t>（四）其他补助</t>
  </si>
  <si>
    <t>二、省级</t>
  </si>
  <si>
    <t>三、地级</t>
  </si>
  <si>
    <t>四、县级</t>
  </si>
  <si>
    <t>第 10 页</t>
  </si>
  <si>
    <t>2023年基本养老保险基础资料表</t>
  </si>
  <si>
    <t>单位</t>
  </si>
  <si>
    <t>一、企业职工基本养老保险</t>
  </si>
  <si>
    <t xml:space="preserve">       (2)本年补缴以前年度欠费</t>
  </si>
  <si>
    <t>元</t>
  </si>
  <si>
    <t xml:space="preserve">   (一)参保人数</t>
  </si>
  <si>
    <t>人</t>
  </si>
  <si>
    <t xml:space="preserve">       (3)本年新增欠费</t>
  </si>
  <si>
    <t>　     1.在职职工</t>
  </si>
  <si>
    <t xml:space="preserve">       (4)年末累计欠费</t>
  </si>
  <si>
    <t xml:space="preserve">         其中：个人身份参保</t>
  </si>
  <si>
    <t xml:space="preserve">     3.本年预缴以后年度基本养老保险费</t>
  </si>
  <si>
    <t>　　   2.离休人员</t>
  </si>
  <si>
    <t xml:space="preserve">     4.一次性补缴以前年度基本养老保险费</t>
  </si>
  <si>
    <t xml:space="preserve">       3.退休、退职人员</t>
  </si>
  <si>
    <t>二、城乡居民基本养老保险</t>
  </si>
  <si>
    <t xml:space="preserve">        (1)当年新增退休退职人员</t>
  </si>
  <si>
    <t xml:space="preserve">   (一)16-59周岁参保人数</t>
  </si>
  <si>
    <t xml:space="preserve"> 　     (2)当年死亡退休退职人员</t>
  </si>
  <si>
    <t xml:space="preserve">   (二)16-59周岁缴费人数</t>
  </si>
  <si>
    <t xml:space="preserve">   (二)缴费人数</t>
  </si>
  <si>
    <t xml:space="preserve">   (三)实际领取待遇人数</t>
  </si>
  <si>
    <t xml:space="preserve">       其中：个人身份缴费</t>
  </si>
  <si>
    <t xml:space="preserve">   (四)人均缴费水平</t>
  </si>
  <si>
    <t>元/年</t>
  </si>
  <si>
    <t xml:space="preserve">   (三)缴费基数总额</t>
  </si>
  <si>
    <t xml:space="preserve">   (五)人均财政对个人缴费补贴水平</t>
  </si>
  <si>
    <t xml:space="preserve">         其中：个人身份缴费基数总额</t>
  </si>
  <si>
    <t>三、机关事业单位基本养老保险</t>
  </si>
  <si>
    <t xml:space="preserve">   (四)缴费费率</t>
  </si>
  <si>
    <t>%</t>
  </si>
  <si>
    <t xml:space="preserve">       1.单位缴费费率</t>
  </si>
  <si>
    <t xml:space="preserve">   　  1.在职职工</t>
  </si>
  <si>
    <t xml:space="preserve">       2.职工个人缴费费率</t>
  </si>
  <si>
    <t>　   　2.退休、退职人员</t>
  </si>
  <si>
    <t xml:space="preserve">       3.以个人身份参保缴费费率</t>
  </si>
  <si>
    <t xml:space="preserve">   (五)人均缴费工资基数</t>
  </si>
  <si>
    <t xml:space="preserve">   (六)保险费缴纳情况</t>
  </si>
  <si>
    <t xml:space="preserve">       1.缴纳当年基本养老保险费</t>
  </si>
  <si>
    <t xml:space="preserve">       2.欠费情况</t>
  </si>
  <si>
    <t>四、统筹地区职工平均工资</t>
  </si>
  <si>
    <t xml:space="preserve">       (1)上年末累计欠费</t>
  </si>
  <si>
    <t>第 11 页</t>
  </si>
  <si>
    <t>2023年基本医疗保险基础资料表</t>
  </si>
  <si>
    <t>一、职工基本医疗保险</t>
  </si>
  <si>
    <t xml:space="preserve">         其中：单位缴费</t>
  </si>
  <si>
    <t xml:space="preserve">               个人缴费</t>
  </si>
  <si>
    <t xml:space="preserve">       1.在职职工</t>
  </si>
  <si>
    <t xml:space="preserve">        2.欠费情况</t>
  </si>
  <si>
    <t xml:space="preserve">       其中：单建统筹</t>
  </si>
  <si>
    <t xml:space="preserve">          (1)上年末累计欠费</t>
  </si>
  <si>
    <t xml:space="preserve">       2.退休人员</t>
  </si>
  <si>
    <t xml:space="preserve">          (2)本年补缴以前年度欠费</t>
  </si>
  <si>
    <t xml:space="preserve">          (3)本年新增欠费</t>
  </si>
  <si>
    <t xml:space="preserve">             其中：单位欠费</t>
  </si>
  <si>
    <t xml:space="preserve">       其中：单建统筹缴费人数</t>
  </si>
  <si>
    <t xml:space="preserve">                   个人欠费</t>
  </si>
  <si>
    <t xml:space="preserve">          (4)年末累计欠费</t>
  </si>
  <si>
    <t xml:space="preserve">       1.统账结合</t>
  </si>
  <si>
    <t xml:space="preserve">        3.本年预缴以后年度基本医疗保险费</t>
  </si>
  <si>
    <t xml:space="preserve">       （1）单位缴费</t>
  </si>
  <si>
    <t xml:space="preserve">        4.一次性补缴以前年度基本医疗保险费</t>
  </si>
  <si>
    <t xml:space="preserve">       （2）个人缴费</t>
  </si>
  <si>
    <t>二、城乡居民基本医疗保险</t>
  </si>
  <si>
    <t xml:space="preserve">       2.单建统筹</t>
  </si>
  <si>
    <t xml:space="preserve">    (一)年末缴费人数</t>
  </si>
  <si>
    <t xml:space="preserve">    (二)缴费标准</t>
  </si>
  <si>
    <t xml:space="preserve">        其中：个人缴费标准</t>
  </si>
  <si>
    <t xml:space="preserve">       2.个人缴费费率</t>
  </si>
  <si>
    <t xml:space="preserve">              财政补贴标准</t>
  </si>
  <si>
    <t xml:space="preserve">       3.单建统筹缴费费率</t>
  </si>
  <si>
    <t xml:space="preserve">    (三)大病保险情况</t>
  </si>
  <si>
    <t xml:space="preserve">        1.覆盖人数</t>
  </si>
  <si>
    <t xml:space="preserve">        2.筹资标准</t>
  </si>
  <si>
    <t xml:space="preserve">       1.缴纳当年基本医疗保险费</t>
  </si>
  <si>
    <t xml:space="preserve">        3.人均筹资水平</t>
  </si>
  <si>
    <t>第 12 页</t>
  </si>
  <si>
    <t>2023年失业保险、工伤保险基础资料表</t>
  </si>
  <si>
    <t>一、失业保险</t>
  </si>
  <si>
    <t xml:space="preserve">   (九)享受技能提升补贴人数</t>
  </si>
  <si>
    <t>二、工伤保险</t>
  </si>
  <si>
    <t xml:space="preserve">       其中：农民合同制工人参保人数</t>
  </si>
  <si>
    <t xml:space="preserve">    其中：职业伤害保障参保人数</t>
  </si>
  <si>
    <t xml:space="preserve">       1.单位</t>
  </si>
  <si>
    <t xml:space="preserve">       2.个人</t>
  </si>
  <si>
    <t xml:space="preserve">   (六)缴纳当年工伤保险费</t>
  </si>
  <si>
    <t xml:space="preserve">   (六)全年领取失业保险金人月数</t>
  </si>
  <si>
    <t>人月</t>
  </si>
  <si>
    <t xml:space="preserve">       其中：按缴费基数缴纳的工伤保险费</t>
  </si>
  <si>
    <t xml:space="preserve">   (七)代缴基本医疗保险费人月数</t>
  </si>
  <si>
    <t xml:space="preserve">  （七）享受工伤保险待遇全年累计人数</t>
  </si>
  <si>
    <t xml:space="preserve">   (八)享受稳定岗位补贴（稳岗返还）企业参加失业保险人数</t>
  </si>
  <si>
    <t>第 13 页</t>
  </si>
  <si>
    <t>2023年社保基金预算征缴收入审核表</t>
  </si>
  <si>
    <t>测算项目</t>
  </si>
  <si>
    <t>序号</t>
  </si>
  <si>
    <t>数据来源或测算公式</t>
  </si>
  <si>
    <t>类别</t>
  </si>
  <si>
    <t>项目</t>
  </si>
  <si>
    <t xml:space="preserve">因素</t>
  </si>
  <si>
    <t>企业职工</t>
  </si>
  <si>
    <t>灵活就业</t>
  </si>
  <si>
    <t>平均缴费人数
（单位数等于职工个人平均缴费人数）</t>
  </si>
  <si>
    <t>2022预计执行数</t>
  </si>
  <si>
    <t>测算数</t>
  </si>
  <si>
    <t>测算结果</t>
  </si>
  <si>
    <t>A1</t>
  </si>
  <si>
    <t>A1=A2÷A3</t>
  </si>
  <si>
    <t>2022第3季度平均缴费人数累计完成数</t>
  </si>
  <si>
    <t>A2</t>
  </si>
  <si>
    <t>2022年第三季度季报基础资料表</t>
  </si>
  <si>
    <t xml:space="preserve">上年第3季度平均缴费人数占全年比例</t>
  </si>
  <si>
    <t>A3</t>
  </si>
  <si>
    <t>A3=A4÷A5</t>
  </si>
  <si>
    <t>2022第3季度平均缴费人数上年同期累计完成数</t>
  </si>
  <si>
    <t>A4</t>
  </si>
  <si>
    <t>2021年平均缴费人数</t>
  </si>
  <si>
    <t>A5</t>
  </si>
  <si>
    <t>2021年决算补充资料表</t>
  </si>
  <si>
    <t>填报数</t>
  </si>
  <si>
    <t>填报结果</t>
  </si>
  <si>
    <t>A9</t>
  </si>
  <si>
    <t>2023年预算基础资料表</t>
  </si>
  <si>
    <t>差异率</t>
  </si>
  <si>
    <t>A0</t>
  </si>
  <si>
    <t>A0=A9÷A1-1</t>
  </si>
  <si>
    <t>2023
预算数</t>
  </si>
  <si>
    <t>B1</t>
  </si>
  <si>
    <t>B1=A1×(B2+1)</t>
  </si>
  <si>
    <t>近年平均缴费人数综合增长率</t>
  </si>
  <si>
    <t>B2</t>
  </si>
  <si>
    <t>B2=(A1÷A5+(A1÷B3)^(1/3))÷2-1</t>
  </si>
  <si>
    <t>2019年平均缴费人数</t>
  </si>
  <si>
    <t>B3</t>
  </si>
  <si>
    <t>2019年决算补充资料表</t>
  </si>
  <si>
    <t>B9</t>
  </si>
  <si>
    <t>B0</t>
  </si>
  <si>
    <t>B0=B9÷B1-1</t>
  </si>
  <si>
    <t>缴费基数总额
（合计数为个人基数总额）</t>
  </si>
  <si>
    <t>C1</t>
  </si>
  <si>
    <t>C1=C2÷C3</t>
  </si>
  <si>
    <t>2022第3季度缴费基数总额累计完成数</t>
  </si>
  <si>
    <t>C2</t>
  </si>
  <si>
    <t>近年前三季度缴费基数总额占全年比例</t>
  </si>
  <si>
    <t>C3</t>
  </si>
  <si>
    <t>C3=C4÷C5</t>
  </si>
  <si>
    <t>2022第3季度缴费基数总额上年同期累计完成数</t>
  </si>
  <si>
    <t>C4</t>
  </si>
  <si>
    <t>2021年缴费基数总额</t>
  </si>
  <si>
    <t>C5</t>
  </si>
  <si>
    <t>C9</t>
  </si>
  <si>
    <t>C0</t>
  </si>
  <si>
    <t>C0=C9÷C1-1</t>
  </si>
  <si>
    <t>D1</t>
  </si>
  <si>
    <t>D1=C1×（D2+1)</t>
  </si>
  <si>
    <t>近年缴费基数总额综合增长率</t>
  </si>
  <si>
    <t>D2</t>
  </si>
  <si>
    <t>D2=(C1÷C5+(C1÷D3)^(1/3))÷2-1</t>
  </si>
  <si>
    <t>2019年缴费基数总额</t>
  </si>
  <si>
    <t>D3</t>
  </si>
  <si>
    <t>2019年决算基础资料表</t>
  </si>
  <si>
    <t>D9</t>
  </si>
  <si>
    <t>D0</t>
  </si>
  <si>
    <t>D0=D9÷D1-1</t>
  </si>
  <si>
    <t>人均缴费基数</t>
  </si>
  <si>
    <t>E1</t>
  </si>
  <si>
    <t>E1=C1÷A1</t>
  </si>
  <si>
    <t>E9</t>
  </si>
  <si>
    <t>E9=C9÷A9</t>
  </si>
  <si>
    <t>E0</t>
  </si>
  <si>
    <t>E0=E9÷E1-1</t>
  </si>
  <si>
    <t>F1</t>
  </si>
  <si>
    <t>F1=D1÷B1</t>
  </si>
  <si>
    <t>F9</t>
  </si>
  <si>
    <t>F9=D9÷B9</t>
  </si>
  <si>
    <t>F0</t>
  </si>
  <si>
    <t>F0=F9÷F1-1</t>
  </si>
  <si>
    <t>缴费率</t>
  </si>
  <si>
    <t>2022年缴费费率</t>
  </si>
  <si>
    <t>G1</t>
  </si>
  <si>
    <t>2023年缴费费率</t>
  </si>
  <si>
    <t>H1</t>
  </si>
  <si>
    <t>当期应征收入</t>
  </si>
  <si>
    <t>I1</t>
  </si>
  <si>
    <t>I1=A1×E1×G1</t>
  </si>
  <si>
    <t>I9</t>
  </si>
  <si>
    <t>2023年预算基础资料表(当期+新欠)</t>
  </si>
  <si>
    <t>差异率（还原减征免征后）</t>
  </si>
  <si>
    <t>I0</t>
  </si>
  <si>
    <t>I0=I9÷I1-1</t>
  </si>
  <si>
    <t>J1</t>
  </si>
  <si>
    <t>J1=B1×F1×H1</t>
  </si>
  <si>
    <t>J9</t>
  </si>
  <si>
    <t>2023年预算基础资料表（当期+新欠）</t>
  </si>
  <si>
    <t>J0</t>
  </si>
  <si>
    <t>J0=J9÷J1-1</t>
  </si>
  <si>
    <t>当期新增欠费</t>
  </si>
  <si>
    <t>K1</t>
  </si>
  <si>
    <t>K1=I1×MIN(K2,K8)</t>
  </si>
  <si>
    <t>2021年新增欠费占当期应征收入比例</t>
  </si>
  <si>
    <t>K2</t>
  </si>
  <si>
    <t>K2=K5÷K3</t>
  </si>
  <si>
    <t>2021年当期应征收入</t>
  </si>
  <si>
    <t>K3</t>
  </si>
  <si>
    <t>K3=K4-K6-K7+K5</t>
  </si>
  <si>
    <t>2021年保险费收入</t>
  </si>
  <si>
    <t>K4</t>
  </si>
  <si>
    <t>2021年决算收支表</t>
  </si>
  <si>
    <t>2021年新增欠费</t>
  </si>
  <si>
    <t>K5</t>
  </si>
  <si>
    <t>2021年决算基础资料表</t>
  </si>
  <si>
    <t>2021年清欠收入</t>
  </si>
  <si>
    <t>K6</t>
  </si>
  <si>
    <t>2021年一次性补缴与预缴收入</t>
  </si>
  <si>
    <t>K7</t>
  </si>
  <si>
    <t>2021年全国新增欠费占当期应征收入比例</t>
  </si>
  <si>
    <t>K8</t>
  </si>
  <si>
    <t>需手填数据，全国占比</t>
  </si>
  <si>
    <t>K9</t>
  </si>
  <si>
    <t>K0</t>
  </si>
  <si>
    <t>K0=K9÷K1-1</t>
  </si>
  <si>
    <t>L1</t>
  </si>
  <si>
    <t>L1=J1×MIN(K2,K8)</t>
  </si>
  <si>
    <t>L9</t>
  </si>
  <si>
    <t>L0</t>
  </si>
  <si>
    <t>L0=L9÷L1-1</t>
  </si>
  <si>
    <t>当期征缴收入</t>
  </si>
  <si>
    <t>M1</t>
  </si>
  <si>
    <t>M1=I1-K1</t>
  </si>
  <si>
    <t>M9</t>
  </si>
  <si>
    <t>M0</t>
  </si>
  <si>
    <t>M0=M9÷M1-1</t>
  </si>
  <si>
    <t>N1</t>
  </si>
  <si>
    <t>N1=J1-L1</t>
  </si>
  <si>
    <t>N9</t>
  </si>
  <si>
    <t>N0</t>
  </si>
  <si>
    <t>N0=N9÷N1-1</t>
  </si>
  <si>
    <t>清欠收入</t>
  </si>
  <si>
    <t>O1</t>
  </si>
  <si>
    <t>O1=O2×O3</t>
  </si>
  <si>
    <t>2021年年末欠费</t>
  </si>
  <si>
    <t>O2</t>
  </si>
  <si>
    <t>近年清欠收入占年初累计欠费比例</t>
  </si>
  <si>
    <t>O3</t>
  </si>
  <si>
    <t>O3=((K6÷O4)+(O6÷O5))÷2</t>
  </si>
  <si>
    <t>2021年年初欠费</t>
  </si>
  <si>
    <t>O4</t>
  </si>
  <si>
    <t>2020年年初欠费</t>
  </si>
  <si>
    <t>O5</t>
  </si>
  <si>
    <t>2020年决算基础资料表</t>
  </si>
  <si>
    <t>2020年清欠收入</t>
  </si>
  <si>
    <t>O6</t>
  </si>
  <si>
    <t>O9</t>
  </si>
  <si>
    <t>2023年预算收支表</t>
  </si>
  <si>
    <t>O0</t>
  </si>
  <si>
    <t>O0=O9÷O1-1</t>
  </si>
  <si>
    <t>P1</t>
  </si>
  <si>
    <t>P1=P2×P3</t>
  </si>
  <si>
    <t>2022年年末欠费</t>
  </si>
  <si>
    <t>P2</t>
  </si>
  <si>
    <t>P2=O2-O1+K1</t>
  </si>
  <si>
    <t>近年清欠收入占年初欠费比例</t>
  </si>
  <si>
    <t>P3</t>
  </si>
  <si>
    <t>P2=((O1÷O2)+(K6÷O4))÷2</t>
  </si>
  <si>
    <t>P9</t>
  </si>
  <si>
    <t>P0</t>
  </si>
  <si>
    <t>P0=P9÷P1-1</t>
  </si>
  <si>
    <t>一次性补缴与预缴收入</t>
  </si>
  <si>
    <t>Q1</t>
  </si>
  <si>
    <t>Q1=(M1+O1)÷(1-Q2)-(M1+O1)</t>
  </si>
  <si>
    <t>历年一次性补缴与预缴
收入占征缴总收入比重</t>
  </si>
  <si>
    <t>Q2</t>
  </si>
  <si>
    <t>Q2=((K7÷Q3)+(Q4÷Q5))÷2</t>
  </si>
  <si>
    <t>2021年征缴总收入</t>
  </si>
  <si>
    <t>Q3</t>
  </si>
  <si>
    <t>2020年一次性补缴与预缴收入</t>
  </si>
  <si>
    <t>Q4</t>
  </si>
  <si>
    <t>2020年决算收支表</t>
  </si>
  <si>
    <t>2020年征缴总收入</t>
  </si>
  <si>
    <t>Q5</t>
  </si>
  <si>
    <t>Q9</t>
  </si>
  <si>
    <t>Q0</t>
  </si>
  <si>
    <t>Q0=Q9÷Q1-1</t>
  </si>
  <si>
    <t>R1</t>
  </si>
  <si>
    <t>R1=(N1+P1)÷(1-R2)-(N1+P1)</t>
  </si>
  <si>
    <t>R2</t>
  </si>
  <si>
    <t>R2=((Q1÷(M1+O1+Q1))+(K7÷Q3))÷2</t>
  </si>
  <si>
    <t>R9</t>
  </si>
  <si>
    <t>R0</t>
  </si>
  <si>
    <t>R0=R9÷R1-1</t>
  </si>
  <si>
    <t>征缴总收入</t>
  </si>
  <si>
    <t>S1</t>
  </si>
  <si>
    <t>S1=M1+O1+Q1</t>
  </si>
  <si>
    <t>S9</t>
  </si>
  <si>
    <t>S0</t>
  </si>
  <si>
    <t>S0=S9÷S1-1</t>
  </si>
  <si>
    <t>T1</t>
  </si>
  <si>
    <t>T1=N1+P1+R1</t>
  </si>
  <si>
    <t>T9</t>
  </si>
  <si>
    <t>T0</t>
  </si>
  <si>
    <t>T0=T9÷T1-1</t>
  </si>
  <si>
    <t>2023年退休人员基本养老待遇支出审核表</t>
  </si>
  <si>
    <t>数据</t>
  </si>
  <si>
    <t>退休人数年末数</t>
  </si>
  <si>
    <t>A1=A2-A4+A6</t>
  </si>
  <si>
    <t>2021年退休人数年末数</t>
  </si>
  <si>
    <t>2021决算基础资料表</t>
  </si>
  <si>
    <t>2021年退休人数全年平均数</t>
  </si>
  <si>
    <t>2021决算补充资料表</t>
  </si>
  <si>
    <t>2022年死亡退休人数</t>
  </si>
  <si>
    <t>A4=A5÷0.75</t>
  </si>
  <si>
    <t>2022年前三季度死亡退休人数</t>
  </si>
  <si>
    <t>2022年新增退休人数</t>
  </si>
  <si>
    <t>A6</t>
  </si>
  <si>
    <t>A6=A7÷0.75</t>
  </si>
  <si>
    <t>2022年前三季度新增退休人数</t>
  </si>
  <si>
    <t>A7</t>
  </si>
  <si>
    <t>推算2022年退休人员全年平均数</t>
  </si>
  <si>
    <t>A8</t>
  </si>
  <si>
    <t>A8=A2-A4÷2+A6÷2</t>
  </si>
  <si>
    <t>填报2022年退休人数全年平均数</t>
  </si>
  <si>
    <t>2023预算基础资料表</t>
  </si>
  <si>
    <t>A0=A9÷A8-1</t>
  </si>
  <si>
    <t>B1=A1-B2+B4</t>
  </si>
  <si>
    <t>2023年退休死亡人数</t>
  </si>
  <si>
    <t>B2=A1×B3</t>
  </si>
  <si>
    <t>近年退休人员死亡率</t>
  </si>
  <si>
    <t>B3=A4÷A2</t>
  </si>
  <si>
    <t>2022新增退休人数</t>
  </si>
  <si>
    <t>B4</t>
  </si>
  <si>
    <t>B4=A6×（B5+1）</t>
  </si>
  <si>
    <t>近年新增退休人数增长率</t>
  </si>
  <si>
    <t>B5</t>
  </si>
  <si>
    <t>B5=A6÷B6-1</t>
  </si>
  <si>
    <t>2021年新增退休人数</t>
  </si>
  <si>
    <t>B6</t>
  </si>
  <si>
    <t>推算2023年退休人数全年平均数</t>
  </si>
  <si>
    <t>B7</t>
  </si>
  <si>
    <t>B7=A1-B2÷2+B4÷2</t>
  </si>
  <si>
    <t>填报2023年退休人数全年平均数</t>
  </si>
  <si>
    <t>B0=B9÷B7-1</t>
  </si>
  <si>
    <t>退休人员月人均养老待遇</t>
  </si>
  <si>
    <t>C1=C2+C4</t>
  </si>
  <si>
    <t>2021年月人均基本养老待遇</t>
  </si>
  <si>
    <t>C2=C3÷A3÷12</t>
  </si>
  <si>
    <t>2021年退休人员基本养老待遇支出</t>
  </si>
  <si>
    <t>2021决算收支表</t>
  </si>
  <si>
    <t>2022年月人均基本养老待遇增量</t>
  </si>
  <si>
    <t>需手填数据，与两部批准数一致</t>
  </si>
  <si>
    <t>C9=E9÷A9</t>
  </si>
  <si>
    <t>D1=C1×（D2+1）</t>
  </si>
  <si>
    <t>2023年月人均基本养老待遇增幅</t>
  </si>
  <si>
    <t>预算布置的人均基本养老待遇增幅</t>
  </si>
  <si>
    <t>D9=F9÷B9</t>
  </si>
  <si>
    <t>退休人员基本养老待遇支出</t>
  </si>
  <si>
    <t>E1=E2-E3+E4</t>
  </si>
  <si>
    <t>2022年初已退休人员基本养老待遇支出</t>
  </si>
  <si>
    <t>E2</t>
  </si>
  <si>
    <t>E2=A2×C1×12</t>
  </si>
  <si>
    <t>2022年死亡退休人员少领取基本养老待遇</t>
  </si>
  <si>
    <t>E3</t>
  </si>
  <si>
    <t>E3=A4×C1×6</t>
  </si>
  <si>
    <t>2022年新增退休人员基本养老待遇支出</t>
  </si>
  <si>
    <t>E4</t>
  </si>
  <si>
    <t>E4=A6×C1×6</t>
  </si>
  <si>
    <t>填报基本养老待遇支出减去离休金</t>
  </si>
  <si>
    <t>2023预算收支表</t>
  </si>
  <si>
    <t>F1=F2-F3+F4</t>
  </si>
  <si>
    <t>2023年初已退休人员基本养老待遇支出</t>
  </si>
  <si>
    <t>F2</t>
  </si>
  <si>
    <t>F2=A1×D1×12</t>
  </si>
  <si>
    <t>2023年死亡退休人员少领取基本养老待遇</t>
  </si>
  <si>
    <t>F3</t>
  </si>
  <si>
    <t>F3=B2×D1×6</t>
  </si>
  <si>
    <t>2023年新增退休人员基本养老待遇支出</t>
  </si>
  <si>
    <t>F4</t>
  </si>
  <si>
    <t>F4=B4×D1×6</t>
  </si>
  <si>
    <t>2023年企业职工基本养老保险基金预算预计执行数核对分析</t>
  </si>
  <si>
    <t xml:space="preserve">社预审01表 </t>
  </si>
  <si>
    <t xml:space="preserve">金额单位：元 </t>
  </si>
  <si>
    <t>项目说明</t>
  </si>
  <si>
    <t>审核指标</t>
  </si>
  <si>
    <t>计算结果</t>
  </si>
  <si>
    <t>是否审核</t>
  </si>
  <si>
    <t>审核系数</t>
  </si>
  <si>
    <t>是否审核通过</t>
  </si>
  <si>
    <t>情况说明</t>
  </si>
  <si>
    <t>修改意见</t>
  </si>
  <si>
    <t>反馈意见</t>
  </si>
  <si>
    <t>下限</t>
  </si>
  <si>
    <t xml:space="preserve">上限</t>
  </si>
  <si>
    <t>一、相关指标核对</t>
  </si>
  <si>
    <t xml:space="preserve">    1.1   上年结余核对</t>
  </si>
  <si>
    <t>执行数[上年结余]与上年决算报表[年末滚存结余]核对一致</t>
  </si>
  <si>
    <t>2021年决算年末滚存结余</t>
  </si>
  <si>
    <t>2022年预计执行数上年结余</t>
  </si>
  <si>
    <t>差额</t>
  </si>
  <si>
    <t>Y</t>
  </si>
  <si>
    <t>是</t>
  </si>
  <si>
    <t xml:space="preserve">    1.2   上年预算结转</t>
  </si>
  <si>
    <t>执行数[上年预算结转]与上年决算报表[本年预算结转]核对一致</t>
  </si>
  <si>
    <t>2021年决算本年预算结转</t>
  </si>
  <si>
    <t>2022年上年预算结转</t>
  </si>
  <si>
    <t xml:space="preserve">    1.3   中央财政安排</t>
  </si>
  <si>
    <t>中央安排数手工补充填写</t>
  </si>
  <si>
    <t>2022年预计执行数</t>
  </si>
  <si>
    <t>2022年中央安排下达数</t>
  </si>
  <si>
    <t xml:space="preserve">    1.4   全国统筹调剂资金收入</t>
  </si>
  <si>
    <t>全国统筹调剂资金收入手工补充填写</t>
  </si>
  <si>
    <t>2022年中央调剂资金收入下达数</t>
  </si>
  <si>
    <t xml:space="preserve">    1.5   全国统筹调剂资金支出</t>
  </si>
  <si>
    <t>全国统筹调剂资金支出手工补充填写</t>
  </si>
  <si>
    <t>2022年中央调剂资金支出下达数</t>
  </si>
  <si>
    <t xml:space="preserve">    1.6   委托投资收益</t>
  </si>
  <si>
    <t>对账金额手工补充填写</t>
  </si>
  <si>
    <t>全国社保基金理事会对账金额</t>
  </si>
  <si>
    <t xml:space="preserve">    1.7   上年末累计欠费</t>
  </si>
  <si>
    <t>核对一致，否则需说明情况</t>
  </si>
  <si>
    <t>2021年决算年末累计欠费</t>
  </si>
  <si>
    <t>2022年预计执行数上年末累计欠费</t>
  </si>
  <si>
    <t>二、与调整预算数比照（无调整预算则比照预算数）</t>
  </si>
  <si>
    <t xml:space="preserve">    2.1.1   基本养老保险费收入</t>
  </si>
  <si>
    <t>-</t>
  </si>
  <si>
    <t>2022年调整预算数</t>
  </si>
  <si>
    <t>预算执行率(%)</t>
  </si>
  <si>
    <t xml:space="preserve">    2.1.2   财政补贴收入</t>
  </si>
  <si>
    <t xml:space="preserve">    2.1.3   基本养老金支出</t>
  </si>
  <si>
    <t xml:space="preserve">    2.1.4   丧葬补助及抚恤金支出</t>
  </si>
  <si>
    <t>三、与前三季度累计执行数比照</t>
  </si>
  <si>
    <t xml:space="preserve">    3.1.1 基本养老保险费收入</t>
  </si>
  <si>
    <t>2022年1-3季度累计执行数</t>
  </si>
  <si>
    <t>三季度累计执行数占全年执行数比例(%)</t>
  </si>
  <si>
    <t xml:space="preserve">    3.1.2 财政补贴收入</t>
  </si>
  <si>
    <t xml:space="preserve">    3.2.1 基本养老金支出</t>
  </si>
  <si>
    <t xml:space="preserve">    3.2.2 丧葬补助金和抚恤金支出</t>
  </si>
  <si>
    <t xml:space="preserve">    3.3 参保人数</t>
  </si>
  <si>
    <t xml:space="preserve">    3.3.1 在职人数</t>
  </si>
  <si>
    <t xml:space="preserve">   3.3.1.1 个人身份参保在职人数</t>
  </si>
  <si>
    <t xml:space="preserve">    3.3.2 离休人数</t>
  </si>
  <si>
    <t xml:space="preserve">    3.3.3 退休退职人数</t>
  </si>
  <si>
    <t xml:space="preserve">    3.3.3.1 当年新增退休退职人员</t>
  </si>
  <si>
    <t xml:space="preserve">    3.3.3.2 当年死亡退休退职人员</t>
  </si>
  <si>
    <t xml:space="preserve">    3.4 缴费人数</t>
  </si>
  <si>
    <t xml:space="preserve">   3.4.1 个人身份缴费人数</t>
  </si>
  <si>
    <t xml:space="preserve">    3.5 缴费基数总额</t>
  </si>
  <si>
    <t xml:space="preserve">    3.5.1 以个人身份参保缴费人员缴费基数总额</t>
  </si>
  <si>
    <t>四、与上年决算数比照</t>
  </si>
  <si>
    <t xml:space="preserve">    4.1.1 基本养老保险费收入</t>
  </si>
  <si>
    <t>剔除减征免征后的增幅为保险费收入加上减征免征数后再计算增长幅度。</t>
  </si>
  <si>
    <t>2021年决算数</t>
  </si>
  <si>
    <t>增幅(%)</t>
  </si>
  <si>
    <t>剔除减征免征后的增幅（%）</t>
  </si>
  <si>
    <t xml:space="preserve">    4.1.1.1 政策性减征免征</t>
  </si>
  <si>
    <t>2022年预计执行数手工补充填写，需说明情况</t>
  </si>
  <si>
    <t xml:space="preserve">    4.1.2 财政补贴收入</t>
  </si>
  <si>
    <t xml:space="preserve">    4.2.1 基本养老金支出</t>
  </si>
  <si>
    <t xml:space="preserve">    4.2.2 丧葬补助金和抚恤金支出</t>
  </si>
  <si>
    <t xml:space="preserve">    4.3  参保人数</t>
  </si>
  <si>
    <t xml:space="preserve">    4.3.1 在职人数</t>
  </si>
  <si>
    <t>4.3.1.1 个人身份参保在职人数</t>
  </si>
  <si>
    <t xml:space="preserve">    4.3.2 离休人数</t>
  </si>
  <si>
    <t xml:space="preserve">    4.3.3 退休退职人数</t>
  </si>
  <si>
    <t xml:space="preserve">   4.3.3.1 当年新增退休退职人员</t>
  </si>
  <si>
    <t xml:space="preserve">   4.3.3.2 当年死亡退休退职人员</t>
  </si>
  <si>
    <t xml:space="preserve">   4.4 缴费人数</t>
  </si>
  <si>
    <t xml:space="preserve">   4.4 个人身份缴费人数</t>
  </si>
  <si>
    <t xml:space="preserve">   4.5 缴费基数总额</t>
  </si>
  <si>
    <t xml:space="preserve">    4.5.1 以个人身份参保缴费人员缴费基数总额</t>
  </si>
  <si>
    <t>五、阶段性缓缴社保费</t>
  </si>
  <si>
    <t xml:space="preserve">    5.1 阶段性缓缴社保费（缓缴金额）</t>
  </si>
  <si>
    <t>2022年预计执行数手工补充填写</t>
  </si>
  <si>
    <t>2023年度企业职工基本养老保险基金预算审核情况</t>
  </si>
  <si>
    <t>社预审02表</t>
  </si>
  <si>
    <t>金额单位：元</t>
  </si>
  <si>
    <t>一、收入情况</t>
  </si>
  <si>
    <t xml:space="preserve">     1.1   基金收入</t>
  </si>
  <si>
    <t>预算总表口径</t>
  </si>
  <si>
    <t>增减额</t>
  </si>
  <si>
    <t>增减率(%)</t>
  </si>
  <si>
    <t xml:space="preserve">    1.1.1   基本养老保险费收入</t>
  </si>
  <si>
    <t>--</t>
  </si>
  <si>
    <t xml:space="preserve">    1.1.1.1 应缴当期收入</t>
  </si>
  <si>
    <t>[应缴当期收入]=[缴纳当年基本养老保险费]+[当年新增欠费]</t>
  </si>
  <si>
    <t xml:space="preserve">    1.1.1.2 实缴当期收入</t>
  </si>
  <si>
    <t>[实缴当期收入]=[缴纳当年基本养老保险费]</t>
  </si>
  <si>
    <t xml:space="preserve">    1.1.1.3 一次性补缴收入</t>
  </si>
  <si>
    <t>[占保险费收入比重]=[一次性补缴收入÷基本养老保险费收入]</t>
  </si>
  <si>
    <t>执行数占保险费收入比重（%）</t>
  </si>
  <si>
    <t>预算数占保险费收入比重（%）</t>
  </si>
  <si>
    <t xml:space="preserve">    1.1.1.4 预缴收入</t>
  </si>
  <si>
    <t>[占保险费收入比重]=[预缴收入÷基本养老保险费收入]</t>
  </si>
  <si>
    <t xml:space="preserve">    1.1.1.5 清欠情况</t>
  </si>
  <si>
    <t xml:space="preserve">    1.1.1.5.1 年初欠费</t>
  </si>
  <si>
    <t xml:space="preserve">    1.1.1.5.2 补缴以前年度欠费收入</t>
  </si>
  <si>
    <t xml:space="preserve">    1.1.1.5.3 当年新增欠费</t>
  </si>
  <si>
    <t>[占应缴当期收入比重]=[当期新增欠费÷应缴当期收入]</t>
  </si>
  <si>
    <t>执行数占应缴当期收入比重（%）</t>
  </si>
  <si>
    <t>预算数占应缴当期收入比重（%）</t>
  </si>
  <si>
    <t xml:space="preserve">    1.1.1.5.4 年末欠费</t>
  </si>
  <si>
    <t xml:space="preserve">    1.1.1.5.5 欠费增幅</t>
  </si>
  <si>
    <t>[欠费增幅]=[年末欠费]÷[年初欠费]-1</t>
  </si>
  <si>
    <t xml:space="preserve">    1.1.1.5.6 清欠比例</t>
  </si>
  <si>
    <t>[清欠比例]=[补缴以前年度欠费收入]÷[年初欠费]</t>
  </si>
  <si>
    <t>增减率</t>
  </si>
  <si>
    <t xml:space="preserve">    1.1.2   基金收益</t>
  </si>
  <si>
    <t xml:space="preserve">    1.1.2   财政补贴收入</t>
  </si>
  <si>
    <t xml:space="preserve">    1.1.2.1 中央财政补贴</t>
  </si>
  <si>
    <t>[中央财政补贴收入]=[财政补贴收入]-[其中：本级财政补贴]</t>
  </si>
  <si>
    <t xml:space="preserve">    1.1.2.2 财政补贴收入与一般公共预算核对</t>
  </si>
  <si>
    <t>[一般公共预算安排数]=[一般公共预算上年预算结转]+[一般公共预算本年预算安排]</t>
  </si>
  <si>
    <t>2023年财政补贴收入预算数</t>
  </si>
  <si>
    <t>2023年一般公共预算安排数</t>
  </si>
  <si>
    <t>2023年中央财政补贴预算数</t>
  </si>
  <si>
    <t>2023年中央预算安排数</t>
  </si>
  <si>
    <t xml:space="preserve">    1.1.3.1 利息收入</t>
  </si>
  <si>
    <t xml:space="preserve">    1.1.3.2 委托投资收益</t>
  </si>
  <si>
    <t xml:space="preserve">    1.1.3.3 基金总收益率(%)</t>
  </si>
  <si>
    <t>[基金总收益率]=([利息收入]+[委托投资收益])÷(([上年结余]+[年末滚存结余])÷2)</t>
  </si>
  <si>
    <t xml:space="preserve">    1.1.3.4 利息收益率(%)</t>
  </si>
  <si>
    <t>[利息收益率]=[利息收入]÷(([上年结余]+[年末滚存结余])÷2)</t>
  </si>
  <si>
    <t xml:space="preserve">    1.1.4   其他收入</t>
  </si>
  <si>
    <t>[其他收入]如有数据应说明</t>
  </si>
  <si>
    <t xml:space="preserve">    1.1.4.1   剔除滞纳金后其他收入</t>
  </si>
  <si>
    <t>[剔除滞纳金后其他收入]=[其他收入]-[滞纳金]</t>
  </si>
  <si>
    <t xml:space="preserve">    1.1.5   转移收入</t>
  </si>
  <si>
    <t>二、支出情况</t>
  </si>
  <si>
    <t xml:space="preserve">    2.1   基金支出</t>
  </si>
  <si>
    <t xml:space="preserve">    2.1.1   基本养老金支出</t>
  </si>
  <si>
    <t xml:space="preserve">    2.1.1.1 人均养老金支出</t>
  </si>
  <si>
    <t>[人均养老金支出]=[基本养老金支出]÷[离退休人数]</t>
  </si>
  <si>
    <t xml:space="preserve">    2.1.2   医疗补助金支出</t>
  </si>
  <si>
    <t>[实现医保全覆盖地区不再列支医疗补助金]如有数据请核实</t>
  </si>
  <si>
    <t xml:space="preserve">    2.1.3   丧葬补助金和抚恤金支出</t>
  </si>
  <si>
    <t xml:space="preserve">    2.1.3.1 人均丧葬补助金和抚恤金支出</t>
  </si>
  <si>
    <t>[人均丧葬补助金和抚恤金支出]=[丧葬补助金和抚恤金支出]÷[当年死亡退休退职人员]</t>
  </si>
  <si>
    <t xml:space="preserve">    2.1.4   病残津贴支出</t>
  </si>
  <si>
    <t>反映按国家规定标准对未达到法定退休年龄时因病或非因工致残完全丧失劳动能力的参保人员发放的基本生活费。2022年无数据。</t>
  </si>
  <si>
    <t xml:space="preserve">    2.1.4.1 人均病残津贴支出</t>
  </si>
  <si>
    <t>[人均病残津贴支出]=[病残津贴支出]÷[病残人数]</t>
  </si>
  <si>
    <t xml:space="preserve">    2.1.5   其他支出</t>
  </si>
  <si>
    <t>[其他支出]如有数据应进行说明</t>
  </si>
  <si>
    <t xml:space="preserve">    2.1.6   转移支出</t>
  </si>
  <si>
    <t>三、基金结余</t>
  </si>
  <si>
    <t xml:space="preserve">    3.1   当期结余情况</t>
  </si>
  <si>
    <t xml:space="preserve">    3.2   累计结余情况</t>
  </si>
  <si>
    <t xml:space="preserve">    3.3   年末基金支付能力(月)</t>
  </si>
  <si>
    <t>[年末基金支付能力(月)]=[年末滚存结余]÷[本年支出小计]×12</t>
  </si>
  <si>
    <t>四、人员情况</t>
  </si>
  <si>
    <t xml:space="preserve">    4.1   参保人数</t>
  </si>
  <si>
    <t xml:space="preserve">    4.1.1   在职职工数</t>
  </si>
  <si>
    <t xml:space="preserve">    4.1.1.1 个人身份参保人数</t>
  </si>
  <si>
    <t xml:space="preserve">    4.1.1.2 单位职工在职参保人数</t>
  </si>
  <si>
    <t>[单位职工在职参保人数]=[在职职工数]-[个人身份参保人数]</t>
  </si>
  <si>
    <t xml:space="preserve">    4.1.1.3 单位职工参保人数占总在职人数比例(%)</t>
  </si>
  <si>
    <t>[单位职工参保人数占总在职人数比例]=[单位职工在职参保人数]÷[在职职工数]</t>
  </si>
  <si>
    <t xml:space="preserve">    4.1.2  离休人员</t>
  </si>
  <si>
    <t>[离休人数]不应再有增长</t>
  </si>
  <si>
    <t xml:space="preserve">    4.1.3  退休退职人员</t>
  </si>
  <si>
    <t xml:space="preserve">    4.1.3.1  当年新增退休退职人员</t>
  </si>
  <si>
    <t xml:space="preserve">    4.1.3.2  当年死亡退休退职人员</t>
  </si>
  <si>
    <t xml:space="preserve">    4.1.4  病残人数</t>
  </si>
  <si>
    <t>反映按国家规定标准对未达到法定退休年龄时因病或非因工致残完全丧失劳动能力领取基本生活费的参保人员。2022年无数据。</t>
  </si>
  <si>
    <t xml:space="preserve">    4.2  缴费人数</t>
  </si>
  <si>
    <t xml:space="preserve">    4.2.1 个人身份缴费人数</t>
  </si>
  <si>
    <t xml:space="preserve">    4.2.2 单位职工缴费人数</t>
  </si>
  <si>
    <t>[单位职工缴费人数]=[缴费人数]-[个人身份缴费人数]</t>
  </si>
  <si>
    <t xml:space="preserve">    4.2.3 单位职工缴费人数占总缴费人数比例(%)</t>
  </si>
  <si>
    <t>[单位职工缴费人数占总缴费人数比例]=[单位职工缴费人数]÷[缴费人数]</t>
  </si>
  <si>
    <t xml:space="preserve">    4.2.4   缴费人数占在职参保人数比例(%)</t>
  </si>
  <si>
    <t>[缴费人数占在职参保人数比例]=[缴费人数]÷[在职职工数]</t>
  </si>
  <si>
    <t xml:space="preserve">    4.2.5 个人身份缴费人数占个人身份参保人数比例(%)</t>
  </si>
  <si>
    <t>[个人身份缴费人数占在职参保人数比例]=[个人身份缴费人数]÷[个人身份参保人数]</t>
  </si>
  <si>
    <t xml:space="preserve">    4.2.6 单位职工缴费人数占单位职工在职参保人数比例(%)</t>
  </si>
  <si>
    <t>[单位职工缴费人数占在职参保人数比例]=[单位职工缴费人数]÷[单位职工在职参保人数]</t>
  </si>
  <si>
    <t>五、基数情况</t>
  </si>
  <si>
    <t xml:space="preserve">    5.1   缴费基数总额</t>
  </si>
  <si>
    <t xml:space="preserve">    5.1.1 单位职工个人缴费基数总额</t>
  </si>
  <si>
    <t xml:space="preserve">    5.1.2 以个人身份参保人员缴费基数总额</t>
  </si>
  <si>
    <t xml:space="preserve">    5.1.3 单位职工个人缴费基数总额占缴费基数总额比例(%)</t>
  </si>
  <si>
    <t>[单位职工个人缴费基数总额占缴费基数总额比例]=[单位职工个人缴费基数总额]÷[缴费基数总额]</t>
  </si>
  <si>
    <t xml:space="preserve">    5.2   人均缴费基数</t>
  </si>
  <si>
    <t>[人均缴费基数]=[缴费基数总额]÷[缴费人数]</t>
  </si>
  <si>
    <t xml:space="preserve">    5.2.1 人均缴费基数占统筹地区职工平均工资(%)</t>
  </si>
  <si>
    <t>[人均缴费基数占统筹地区职工平均工资]=[人均缴费基数]÷[统筹地区职工平均工资]</t>
  </si>
  <si>
    <t xml:space="preserve">    5.3   人均个人身份缴费基数</t>
  </si>
  <si>
    <t>[人均个人身份缴费基数]=[个人身份缴费基数总额]÷[个人身份缴费人数]</t>
  </si>
  <si>
    <t xml:space="preserve">    5.3.1 人均个人身份缴费基数占统筹地区职工平均工资(%)</t>
  </si>
  <si>
    <t>[人均个人身份缴费基数占统筹地区职工平均工资]=[人均个人身份缴费基数]÷[统筹地区职工平均工资]</t>
  </si>
  <si>
    <t xml:space="preserve">    5.4   人均单位职工缴费基数</t>
  </si>
  <si>
    <t>[人均单位职工缴费基数]=[单位职工个人缴费基数总额]÷[单位职工缴费人数]</t>
  </si>
  <si>
    <t xml:space="preserve">    5.4.1 人均单位职工缴费基数占统筹地区职工平均工资(%)</t>
  </si>
  <si>
    <t>[人均单位职工缴费基数占统筹地区职工平均工资]=[人均单位职工缴费基数]÷[统筹地区职工平均工资]</t>
  </si>
  <si>
    <t xml:space="preserve">    5.5   统筹地区职工平均工资</t>
  </si>
  <si>
    <t>统筹地区职工平均工资应在合理区间</t>
  </si>
  <si>
    <t>六、综合计算结果</t>
  </si>
  <si>
    <t xml:space="preserve">    6.1   供养比(%)</t>
  </si>
  <si>
    <t>[供养比]=[在职人数]÷[离退休人数]</t>
  </si>
  <si>
    <t xml:space="preserve">    6.2   替代率(%)</t>
  </si>
  <si>
    <t>[替代率]=[人均基本养老金支出]÷[人均缴费基数]</t>
  </si>
  <si>
    <t xml:space="preserve">    6.3   缴费费率(%)</t>
  </si>
  <si>
    <t>[缴费费率]=[保险费收入]÷[缴费基数总额]</t>
  </si>
  <si>
    <t xml:space="preserve">    6.3.1 应缴缴费率(%)</t>
  </si>
  <si>
    <t>[应缴缴费率]=[当期应缴收入]÷[缴费基数总额]</t>
  </si>
  <si>
    <t>2023年城乡居民基本养老保险基金预算预计执行数核对分析</t>
  </si>
  <si>
    <t xml:space="preserve">社预审03表 </t>
  </si>
  <si>
    <t xml:space="preserve">    1.1   上年结余</t>
  </si>
  <si>
    <t xml:space="preserve">    1.4   委托投资收益</t>
  </si>
  <si>
    <t xml:space="preserve">    2.1.1   个人缴费收入</t>
  </si>
  <si>
    <t>否</t>
  </si>
  <si>
    <t>受疫情因素影响城乡居保参保人员缴费意愿低，预测22年缴费人员19万元，现在预计能有12万人缴费，缴费人数减少7万人与预计降低大约3100万</t>
  </si>
  <si>
    <t xml:space="preserve">    2.1.3   基础养老金支出</t>
  </si>
  <si>
    <t>一是按照省局要求对1年未进行生存认证人员9105人进行停发，停发当年基础养老金大约655万，二是因疫情原因有5000多人已到达领待标准但未办理领待手续，这部分未办理领待手续人员养老金1800万，剔除2455万符合审核标准</t>
  </si>
  <si>
    <t xml:space="preserve">    2.1.4   个人账户养老金支出</t>
  </si>
  <si>
    <t>一是按照省局要求对1年未进行生存认证人员9105人进行停发大约10万元。二是因疫情原因有5000多人已到达领待标准但未办理领待手续大约可以发放个人账户养老金70万，剔除此类因素满足审核逻辑</t>
  </si>
  <si>
    <t xml:space="preserve">    2.1.5   丧葬补助金金支出</t>
  </si>
  <si>
    <t>无丧葬费政策</t>
  </si>
  <si>
    <t xml:space="preserve">    3.1.1 个人缴费收入</t>
  </si>
  <si>
    <t>城乡居保参保人员大多为农村务农人员，大多选择在秋收后进行缴费，造成1-3季度个人缴费收入占比较小。参考历年实际情况，预计2022年4季度个人缴费收入约为2400万元，2022年末可完成4898万元的个人缴费收入。</t>
  </si>
  <si>
    <t>受疫情因素影响财政对城乡居保中央补贴8131万元与省级补贴3443万元、县级补助3500万元未到位，总计1.5亿元预计，年末全部到位</t>
  </si>
  <si>
    <t xml:space="preserve">    3.2.1 基础养老金支出</t>
  </si>
  <si>
    <t xml:space="preserve">    3.2.2 个人账户养老金支出</t>
  </si>
  <si>
    <t xml:space="preserve">    3.2.3 丧葬补助金支出</t>
  </si>
  <si>
    <t xml:space="preserve">    3.3.1 16-59周岁参保人数</t>
  </si>
  <si>
    <t>反映16-59周岁参加城乡居民基本养老保险的人数，包括中断缴费但未终止养老保险关系的城乡居民人数。</t>
  </si>
  <si>
    <t xml:space="preserve">    3.3.2 16-59周岁缴费人数</t>
  </si>
  <si>
    <t>反映16-59周岁参加城乡居民基本养老保险并按规定缴纳养老保险费的人数，不包括中断缴费但未终止养老保险关系的城乡居民人数。</t>
  </si>
  <si>
    <t>城乡居保参保人员大多为农村务农人员，大多选择在秋收后进行缴费，造成1-3季度个人缴费人数占比较小。参考历年实际情况，预计2022年4季度16-59周岁缴费人数约为10万人，2022年末实际16-59周岁缴费人数为15万人。</t>
  </si>
  <si>
    <t xml:space="preserve">    3.3.3 实际领取待遇人数</t>
  </si>
  <si>
    <t>反映参加城乡居民基本养老保险并按月领取养老金的人数。</t>
  </si>
  <si>
    <t xml:space="preserve">    4.1.1 个人缴费收入</t>
  </si>
  <si>
    <t>2021年人均缴费档次为340元，受疫情因素影响城乡居保参保人员缴费意愿低，选择变更低档次缴费人员变多达到8万人，预计人均缴费为288元，所以导致个人缴费收入降低3100万</t>
  </si>
  <si>
    <t xml:space="preserve">    4.2.1 基础养老金支出</t>
  </si>
  <si>
    <t xml:space="preserve">    4.2.2 个人账户养老金支出</t>
  </si>
  <si>
    <t xml:space="preserve">    4.2.3 丧葬补助金支出</t>
  </si>
  <si>
    <t xml:space="preserve">    4.3.1 16-59周岁参保人数</t>
  </si>
  <si>
    <t xml:space="preserve">    4.3.2 16-59周岁缴费人数</t>
  </si>
  <si>
    <t xml:space="preserve">    4.3.3 实际领取待遇人数</t>
  </si>
  <si>
    <t>2023年度城乡居民基本养老保险基金预算审核情况</t>
  </si>
  <si>
    <t>社预审04表</t>
  </si>
  <si>
    <t>一、收入指标分析</t>
  </si>
  <si>
    <t xml:space="preserve">    1.1  基金收入</t>
  </si>
  <si>
    <t>一是2021年中央财政基础养老金补贴清算资金未拨付，2022年中央基础养老金补贴尚未清算，同时，2023年当年中央财政基础养老金补贴未按照人均98元足额下达计划，；二是下达2023年省级基础养老金补助金额进行了清算，具体金额为241万。综上所述，2023年基金收入在缴费收入增长的情况，仍然减少了1672万。</t>
  </si>
  <si>
    <t>请核实修改。23年财政补贴预算应该按照提标后金额足额预算。</t>
  </si>
  <si>
    <t>一是按照审计要求社保基金财政补助收入必须与一般公共预算财政对基金补助支出金额一致，为此我省编制社保基金预算时完全使用中省级提前下达资金数额填列，与按照标准测算存在一定差异。
二是中央财政基础养老金存在压年清算拨付的情况，以2022年为例，当年中央财政应拨付金我省中央基础养老金补贴34.27亿元，实际拨付31.89亿元，当年存在发放缺口近2.4亿元。
三是中省级财政补助资金采取预拨加压年清算的方式补助，相关清算资金需在次年4月份之后方能确定。按照预算编制2023年应该全额预算。
四是针对此情况，我省将在开展2022年中省级补助资金清算和社保基金督导检查时，进一步摸清情况，在编制2024年预算时进行相应调整。</t>
  </si>
  <si>
    <t xml:space="preserve">    1.1.1  个人缴费收入</t>
  </si>
  <si>
    <t xml:space="preserve">    1.1.1.1 个人当期缴费收入</t>
  </si>
  <si>
    <t>[个人当期缴费收入]=[个人缴费收入]-[财政为困难人员代缴收入]-[一次性缴费收入]</t>
  </si>
  <si>
    <t xml:space="preserve">    1.1.1.2 财政为困难人员代缴收入</t>
  </si>
  <si>
    <t xml:space="preserve">    1.1.1.3 一次性缴费收入</t>
  </si>
  <si>
    <t>需手工补充填报</t>
  </si>
  <si>
    <t>一是2021年中央财政基础养老金补贴清算资金未拨付，2022年中央基础养老金补贴尚未清算，同时，2023年当年中央财政基础养老金补贴未按照人均98元足额下达计划，；二是下达2023年省级基础养老金补助金额进行了清算，具体金额为241万。</t>
  </si>
  <si>
    <t xml:space="preserve">    1.1.2.1   财政对基础养老金的补贴</t>
  </si>
  <si>
    <t>一是2021年中央财政基础养老金补贴清算资金未拨付，2022年中央基础养老金补贴尚未清算，同时，2023年当年中央财政基础养老金补贴未按照人均98元足额下达计划，；二是下达2023年省级基础养老金补助金额进行了清算，具体金额为241万。综上所述，财政对基础养老金补助金额下降</t>
  </si>
  <si>
    <t xml:space="preserve">    1.1.2.2 财政对个人缴费的补贴</t>
  </si>
  <si>
    <t xml:space="preserve">    1.1.2.3 其他财政补贴</t>
  </si>
  <si>
    <t>[其他财政补贴]=[财政补贴收入]-[财政对基础养老金的补贴]-[财政对个人缴费的补贴]</t>
  </si>
  <si>
    <t xml:space="preserve">    1.1.2.4 财政补贴收入与一般公共预算核对</t>
  </si>
  <si>
    <t>[一般公共预算安排数]=[一般公共预算上年预算结转]+[一般公共预算本年预算安排]，中央财政补贴预算数手工补充填写</t>
  </si>
  <si>
    <t xml:space="preserve">    1.1.3 利息收入</t>
  </si>
  <si>
    <t xml:space="preserve">    1.1.4 委托投资收益</t>
  </si>
  <si>
    <t xml:space="preserve">    1.1.4.1 基金总收益率(%)</t>
  </si>
  <si>
    <t>按照财务记账口径，该笔收入业务类型为“待遇多领追回”，一级科目为“其他收入”，具体明细科目为“跨年度追回待遇”。</t>
  </si>
  <si>
    <t>二、支出指标分析</t>
  </si>
  <si>
    <t xml:space="preserve">    2.1.1   基础养老金支出</t>
  </si>
  <si>
    <t xml:space="preserve">    2.1.2  个人账户养老支出</t>
  </si>
  <si>
    <t xml:space="preserve">    2.1.3   丧葬补助金支出</t>
  </si>
  <si>
    <t xml:space="preserve">    2.1.4   转移支出</t>
  </si>
  <si>
    <t>三、结余指标分析</t>
  </si>
  <si>
    <t xml:space="preserve">    3.2.1   个人账户养老金累计结余情况</t>
  </si>
  <si>
    <t xml:space="preserve">    3.3.1   年末个人账户基金支付能力(月)</t>
  </si>
  <si>
    <t>[年末个人账户基金支付能力(月)]=[年末个人账户养老金累计结余]÷[本年个人账户养老金支出小计]×12</t>
  </si>
  <si>
    <t>四、基础数据分析</t>
  </si>
  <si>
    <t xml:space="preserve">   4.1   16-59周岁参保人数</t>
  </si>
  <si>
    <t xml:space="preserve">   4.2   16-59周岁缴费人数</t>
  </si>
  <si>
    <t xml:space="preserve">    4.2.1   财政为困难人员代缴人数</t>
  </si>
  <si>
    <t>反映地方政府代缴部分或全部最低标准养老保险费的重度残疾人等困难群体期末人数，需手工填写。</t>
  </si>
  <si>
    <t xml:space="preserve">    4.3   一次性缴费人数</t>
  </si>
  <si>
    <t>反映按规定一次缴费的参保人员，需手工填写。</t>
  </si>
  <si>
    <t xml:space="preserve">    4.4   实际领取待遇人数</t>
  </si>
  <si>
    <t xml:space="preserve">   4.5   个人缴费标准</t>
  </si>
  <si>
    <t>[个人缴费标准]根据当地政策规定手工补充填写，按照各档次及缴费人数占比加权平均计算</t>
  </si>
  <si>
    <t xml:space="preserve">   4.5.1   财政为困难人员代缴费标准</t>
  </si>
  <si>
    <t>[ 财政为困难人员代缴费标准]根据当地政策规定手工补充填写，按照各档次及人数占比加权平均计算</t>
  </si>
  <si>
    <t xml:space="preserve">    4.6 财政对基础养老金补贴标准</t>
  </si>
  <si>
    <t>[财政对基础养老补贴标准]根据当地政策规定手工补充填写</t>
  </si>
  <si>
    <t xml:space="preserve">    4.7 财政对个人缴费补贴标准</t>
  </si>
  <si>
    <t>[财政对个人缴费补贴标准]根据当地政策规定手工补充填写，按照各档次及缴费人数占比加权平均计算</t>
  </si>
  <si>
    <t>五、综合指标分析</t>
  </si>
  <si>
    <t xml:space="preserve">    5.1   人均个人缴费</t>
  </si>
  <si>
    <t>[人均个人缴费，为个人当期缴费水平]=[个人当期缴费收入]÷[16-59周岁缴费人数]</t>
  </si>
  <si>
    <t xml:space="preserve">    5.2   人均财政为困难人员代缴费</t>
  </si>
  <si>
    <t>[人均财政为困难人员代缴费，为财政为困难人员代缴费水平]=[财政为困难人员代缴收入]÷[财政为困难人员代缴人数]</t>
  </si>
  <si>
    <t xml:space="preserve">    5.3   人均一次性缴费</t>
  </si>
  <si>
    <t>[人均一次性缴费，为一次性缴费水平]=[一次性缴费收入]÷[一次性缴费人数]</t>
  </si>
  <si>
    <t xml:space="preserve">    5.4   人均财政对基础养老金补贴</t>
  </si>
  <si>
    <t>[人均财政对基础养老金补贴]=[财政对基础养老金的补贴]÷[实际领取待遇人数]÷12</t>
  </si>
  <si>
    <t>一是2021年中央财政基础养老金补贴清算资金未拨付，2022年中央基础养老金补贴尚未清算，同时，2023年当年中央财政基础养老金补贴未按照人均98元足额下达计划，；二是下达2023年省级基础养老金补助金额进行了清算，具体金额为241万。综上所述，人均财政对基础养老金补贴金额大幅下降。</t>
  </si>
  <si>
    <t>一是2021年中央财政基础养老金补贴清算资金未拨付，2022年中央基础养老金补贴尚未清算，同时，2023年当年中央财政基础养老金补贴未按照人均98元足额下达计划，；二是下达2023年省级基础养老金补助金额进行了清算，具体金额为241万。综上所述，人均财政对基础养老金补贴金额大幅下降。造成增加率大幅下降。</t>
  </si>
  <si>
    <t xml:space="preserve">    5.5 人均基础养老金支出</t>
  </si>
  <si>
    <t>[人均基础养老金支出]=[基础养老金支出]÷[实际领取待遇人数]÷12</t>
  </si>
  <si>
    <t xml:space="preserve">    5.5.1 人均基础养老金支出与标准差额</t>
  </si>
  <si>
    <t>[人均基础养老金支出与标准差额]=[人均基础养老金支出]-[财政对基础养老金补贴标准]</t>
  </si>
  <si>
    <t>一是2021年中央财政基础养老金补贴清算资金未拨付，2022年中央基础养老金补贴尚未清算，同时，2023年当年中央财政基础养老金补贴未按照人均98元足额下达计划，；二是下达2023年省级基础养老金补助金额进行了清算，具体金额为241万。综上所述，人均财政对基础养老金补贴金额大幅下降至98.02，而2023年人均养老金支出为118.04，其中差值为20.02.</t>
  </si>
  <si>
    <t xml:space="preserve">    5.6 基础养老金财政到位情况（%）</t>
  </si>
  <si>
    <t>[基础养老金财政到位情况]=[财政对基础养老金的补贴]÷[基础养老金支出]×100%</t>
  </si>
  <si>
    <t>2023年机关事业单位基本养老保险基金预算预计执行数核对分析</t>
  </si>
  <si>
    <t xml:space="preserve">社预审05表 </t>
  </si>
  <si>
    <t>2022年预算按照100%征缴率测算，实际执行时，受疫情影响，部分单位未能及时交费，欠费金额约6200万元，如果2022年实际征缴加上此部分欠费金额，可符合本表预算执行率。</t>
  </si>
  <si>
    <t>2022年编制预算时由于要求不允许出现赤字预算，故2022年财政补贴预算未考虑上年滚存结余，保证了当期收支平衡。在2022年实际执行时，因地方财政受疫情影响，考虑到我市机关保仍有7382万滚存结余，所以使用结余资金弥补2022年当期缺口，所以执行率较低。</t>
  </si>
  <si>
    <t>"因预计2022年会有大批量按照新办法计发养老金情况，重新核定补发养老金数额大约1.1亿万，造成22年预算养老金支出数额较大，实际22年未全部按照新办法计发2000万元，还有9000万元未执行。</t>
  </si>
  <si>
    <t>剩余5800万财政补贴，与财政沟通后预计年底全额到位，到位后符合逻辑。</t>
  </si>
  <si>
    <t xml:space="preserve">    3.3.2 退休、退职人员</t>
  </si>
  <si>
    <t>剔除清算因素后的增幅为减去保险费收入清算数后再计算增长幅度。</t>
  </si>
  <si>
    <t>2022年受疫情影响，当期养老保险征缴收入减少。预计22年保费收缴率89%，补交收入9895万元，且21年往期补缴、清欠金额收入30416万元。</t>
  </si>
  <si>
    <t>剔除清算因素后增幅（%）</t>
  </si>
  <si>
    <t>2021年下半年教育系统5125人因为疫情原因未能按照序时缴费，当期收缴率69.1%,但是均在2022年补费9895余万。
2022年做到了精准征集，精准推送，收缴率大幅上升到达89%，但因疫情原因，财政资金周转紧张，未能实现收缴当期全部保费。</t>
  </si>
  <si>
    <t xml:space="preserve">    4.1.1.1 以前年度清算缴费收入</t>
  </si>
  <si>
    <t>剔除清算因素后的增幅为减去基本养老金支出数后再计算增长幅度。</t>
  </si>
  <si>
    <t xml:space="preserve">    4.2.1.1 以前年度清算支出</t>
  </si>
  <si>
    <t>手工补充填写</t>
  </si>
  <si>
    <t xml:space="preserve">    4.3 参保人数</t>
  </si>
  <si>
    <t>2022年预计死亡252人，转出358人，新增参保108人，实际参保人数减少。</t>
  </si>
  <si>
    <t>2022年预计退休615人，新增108人在职死亡10人实际在职人数减少。</t>
  </si>
  <si>
    <t xml:space="preserve">    4.3.2 退休退职人数</t>
  </si>
  <si>
    <t xml:space="preserve">    4.4 缴费人数</t>
  </si>
  <si>
    <t xml:space="preserve">    4.5.1 缴费基数总额</t>
  </si>
  <si>
    <t>2023年度机关事业单位基本养老保险基金预算审核情况</t>
  </si>
  <si>
    <t>社预审06表</t>
  </si>
  <si>
    <t>2022年受疫情影响，当期养老保险征缴收入减少。2023年预计征收按100%征收率测算，且征收总金额中含2200万往期补缴、清欠金额。因预测2023年基金缺口为50900万收不抵支，中央和省级补贴为16207万，需要县级财政兜底34693万元。导致2023年预计征收金额较大。</t>
  </si>
  <si>
    <t>预计2022年养老保险收入包含补缴收入9895万元,预测2023年补缴收入2200万元，因此增长率为负。但如果剔除补缴收入养老保险收入增长率为正值。</t>
  </si>
  <si>
    <t xml:space="preserve">    1.1.1.1 当期缴费收入</t>
  </si>
  <si>
    <t>[当期缴费收入]=[基本养老保险费收入]-[清算缴费收入]</t>
  </si>
  <si>
    <t xml:space="preserve">    1.1.1.2 清算缴费收入</t>
  </si>
  <si>
    <t>[清算缴费收入]为以前年度清算所产生的缴费收入，手工补充填写。</t>
  </si>
  <si>
    <t>一是2022年执行财政补助时，因地方财政受疫情影响，考虑到我市机关保仍有7382万上年滚存结余，使用结余资金弥补2022年当期缺口，所以2022年预计执行数较小。二是2023年预计有1082名暂停发放人员恢复发放，且上年滚存结余约29万元，小于2022年上年滚存结余，当期收支缺口增大为50900万，需要县级财政兜底补贴34693万元，需求大幅增加。故2023年预计财补金额增长远超2022年预计数。</t>
  </si>
  <si>
    <t xml:space="preserve">    1.1.2.1 中央财政补贴收入</t>
  </si>
  <si>
    <t>预算22年中央补贴是按照退休11820人计算，预测23年退休人数为11682人，符合中央补贴人数下降导致中央补贴收入下降，且22年中央补贴金额中包含京外中央单位属地参加机关事业单位养老保险退休166人7年财补（含往期）的758万改革补助经费，2023年仅包含1年当期财补，导致2023年财补金额较小。</t>
  </si>
  <si>
    <t xml:space="preserve">    1.1.3.1 利息收益率(%)</t>
  </si>
  <si>
    <t xml:space="preserve">    1.1.4   转移收入</t>
  </si>
  <si>
    <t xml:space="preserve">    1.1.5   其他收入</t>
  </si>
  <si>
    <t xml:space="preserve">    1.1.5.1   剔除滞纳金后其他收入</t>
  </si>
  <si>
    <t xml:space="preserve">    2.1  基金支出</t>
  </si>
  <si>
    <t>由于部分单位机关保改革正在落实过程中，2022年约有1082人暂停发放，导致实际支出总额较小，该部分人员预计将于2023年陆续恢复发放，2023年预计支出金额增加6000万。且2023年预计进行“中人”待遇补发，补发金额在1.5亿元。所以导致养老金支出增幅过大。</t>
  </si>
  <si>
    <t>由于部分单位机关保改革正在落实过程中，2022年约有1082人暂停发放，导致实际支出总额较小，该部分人员预计将于2023年陆续恢复发放，2023年预计支出金额增加6000万。且2023年预计进行“中人”待遇补发，补发金额在1.5亿元。所以导致支出增幅过大。</t>
  </si>
  <si>
    <t xml:space="preserve">    2.1.1.1 当年基本养老金支出</t>
  </si>
  <si>
    <t>[当年基本养老金支出]=[基本养老金支出]-[清算基本养老金支出]</t>
  </si>
  <si>
    <t xml:space="preserve">    2.1.1.2 清算基本养老金支出</t>
  </si>
  <si>
    <t>[清算基本养老金支出]为以前年度清算所产生的基本养老金支出，手工补充填写。</t>
  </si>
  <si>
    <t xml:space="preserve">   2.1.1.3 人均养老金支出</t>
  </si>
  <si>
    <t>[人均养老金支出]=[当年基本养老金支出]÷[退休退职人数]</t>
  </si>
  <si>
    <t>由于部分单位机关保改革正在落实过程中，2022年约有1082人暂停发放，导致实际支出总额较小，拉低人均养老金，2023年恢复正常发放，人均养老金恢复正常。</t>
  </si>
  <si>
    <t xml:space="preserve">    2.1.2   转移支出</t>
  </si>
  <si>
    <t xml:space="preserve">    2.1.3   其他支出</t>
  </si>
  <si>
    <t>重复账户退款业务支出金额计入其他支出，死亡人员账户结算。</t>
  </si>
  <si>
    <t>2022年初有7352万上年滚存结余，弥补当期收支不足部分。</t>
  </si>
  <si>
    <t>实际养老征缴收入不足以支撑养老金发放，缺口由地方财政兜底，滚存结余不足以支撑6个月发放。</t>
  </si>
  <si>
    <t xml:space="preserve">    4.1.1   在职职工</t>
  </si>
  <si>
    <t>预测2023年退休人数1598人新参保1425人，退休大于新增所以在职人数下降。</t>
  </si>
  <si>
    <t xml:space="preserve">    4.1.2  退休退职人员</t>
  </si>
  <si>
    <t>预测2023年在职转退休人数553人新参保380人，退休大于新增所以缴费人数下降。</t>
  </si>
  <si>
    <t xml:space="preserve">    4.2.1  缴费人数占在职职工比例（%）</t>
  </si>
  <si>
    <t>[缴费人数占在职职工比例]=[缴费人数]÷[在职职工数]×100%</t>
  </si>
  <si>
    <t xml:space="preserve">    4.3  缴费基数总额</t>
  </si>
  <si>
    <t xml:space="preserve">   4.4   人均缴费基数</t>
  </si>
  <si>
    <t>[人均个人缴费基数]=[缴费基数总额]÷[缴费人数]</t>
  </si>
  <si>
    <t xml:space="preserve">   4.4.1   人均个人缴费基数占统筹地区职工平均工资（%）</t>
  </si>
  <si>
    <t>[人均个人缴费基数占统筹地区职工平均工资情况]=[人均缴费基数]÷[统筹地区职工平均工资]×100%</t>
  </si>
  <si>
    <t xml:space="preserve">    4.5   统筹地区职工平均工资</t>
  </si>
  <si>
    <t xml:space="preserve">    5.1   供养比(%)</t>
  </si>
  <si>
    <t xml:space="preserve">    5.2   替代率(%)</t>
  </si>
  <si>
    <t>2022年8月老办法的工资增长率配置了新的参数，新退休人员的工资大幅提高，人均缴费基数增幅较小，人均基本养老金支出数据增大，预计2023年补发“中人”养老金1.5亿元，会拉高人均养老金，剔除因素因素后符合本表逻辑。</t>
  </si>
  <si>
    <t xml:space="preserve">    5.3   当期缴费收入理论值分析</t>
  </si>
  <si>
    <t>[当期缴费收入理论值]=[缴费基数总额]×24%</t>
  </si>
  <si>
    <t xml:space="preserve">    5.3.1   当期缴费收入填报数与理论数比值（%）</t>
  </si>
  <si>
    <t>[当期缴费收入填报数与理论数比值]=[当期缴费收入填报数]÷[当期缴费收入理论值]</t>
  </si>
  <si>
    <t>2022年受疫情影响，当期养老保险征缴收入减少，缴费率低。</t>
  </si>
  <si>
    <t xml:space="preserve">    5.4   缴费费率(%)</t>
  </si>
  <si>
    <t xml:space="preserve">    5.4.1 剔除清算收入后的缴缴费率(%)</t>
  </si>
  <si>
    <t>2022年受疫情影响，部分单位存在欠费，当期缴费率为89%%，所以当期实缴除以缴费基数总额，低于政策规定的24%，不符合审核条件。若能达到100%缴费率，可符合审核条件。</t>
  </si>
  <si>
    <t xml:space="preserve"> 2022年受疫情影响，部分单位存在欠费，当期缴费率较低，未达到100%，所以当期实缴除以缴费基数总额，低于政策规定的24%。2023年预算按照100%征收率测算，故增长额超过审核上限。若2022年征收率达100%，则符合审核条件。</t>
  </si>
  <si>
    <t>2023年职工基本医疗保险基金预算预计执行数核对分析</t>
  </si>
  <si>
    <t xml:space="preserve">社预审07表 </t>
  </si>
  <si>
    <t xml:space="preserve"> </t>
  </si>
  <si>
    <t>2023年起，职工医保实行市级统筹，由市本级填列。</t>
  </si>
  <si>
    <t xml:space="preserve">    2.1.1   基本医疗保险费收入</t>
  </si>
  <si>
    <t xml:space="preserve">    2.1.3   基本医疗待遇支出</t>
  </si>
  <si>
    <t xml:space="preserve">    3.1.1 基本医疗保险费收入</t>
  </si>
  <si>
    <t xml:space="preserve">    3.2.1 基本医疗待遇支出</t>
  </si>
  <si>
    <t xml:space="preserve">    3.3.1 在职职工</t>
  </si>
  <si>
    <t xml:space="preserve">    3.3.2 退休人员</t>
  </si>
  <si>
    <t xml:space="preserve">    3.6 单建统筹缴费基数总额</t>
  </si>
  <si>
    <t>反映未建立个人账户的参保人员缴纳基本医疗保险费的职工工资总额，1-3季度数需手工填写</t>
  </si>
  <si>
    <t xml:space="preserve">    4.1.1 基本医疗保险费收入</t>
  </si>
  <si>
    <t xml:space="preserve"> 4.1.1.1 政策性减征免征</t>
  </si>
  <si>
    <t>手工补充填写，2022年需说明情况</t>
  </si>
  <si>
    <t xml:space="preserve">    4.2 基本医疗待遇支出</t>
  </si>
  <si>
    <t xml:space="preserve">    4.3.1 在职职工</t>
  </si>
  <si>
    <t xml:space="preserve">    4.3.1.1 单建统筹参保人数</t>
  </si>
  <si>
    <t>反映未建立个人账户的参保人员，2021年决算数需手工填写</t>
  </si>
  <si>
    <t xml:space="preserve">    4.3.2 退休人员</t>
  </si>
  <si>
    <t xml:space="preserve">    4.4.1 单建统筹缴费人数</t>
  </si>
  <si>
    <t>反映未建立个人账户的缴费人员，2021年决算数需手工填写</t>
  </si>
  <si>
    <t xml:space="preserve">    4.5 缴费基数总额</t>
  </si>
  <si>
    <t xml:space="preserve">    4.5.1 单建统筹缴费基数总额</t>
  </si>
  <si>
    <t>反映未建立个人账户的参保人员缴纳基本医疗保险费的职工工资总额，2021年决算数需手工填写</t>
  </si>
  <si>
    <t>2022年预计执行数需手工填写</t>
  </si>
  <si>
    <t>2023年度职工基本医疗保险基金预算审核情况</t>
  </si>
  <si>
    <t>社预审08表</t>
  </si>
  <si>
    <t xml:space="preserve">    1.1   基金收入</t>
  </si>
  <si>
    <t xml:space="preserve">    1.1.1   基本医疗保险费收入</t>
  </si>
  <si>
    <t>[应缴当期收入]=[缴纳当年基本医疗保险费]+[当年新增欠费]</t>
  </si>
  <si>
    <t>[实缴当期收入]=[缴纳当年基本医疗保险费]</t>
  </si>
  <si>
    <t xml:space="preserve">    1.1.2.1   对医保基金负担新冠病毒疫苗及接种费用的补助</t>
  </si>
  <si>
    <t xml:space="preserve">    1.1.2.2   其他财政补贴</t>
  </si>
  <si>
    <t>有数据需要进行说明</t>
  </si>
  <si>
    <t xml:space="preserve">    1.1.2.3 财政补贴收入与一般公共预算核对</t>
  </si>
  <si>
    <t xml:space="preserve">    2.1.1   基本医疗待遇支出</t>
  </si>
  <si>
    <t xml:space="preserve">   2.1.1.1 人均医疗待遇支出</t>
  </si>
  <si>
    <t>[人均医疗待遇支出]=[基本医疗待遇支出]÷[参保人数]</t>
  </si>
  <si>
    <t xml:space="preserve">    2.1.1.2 住院费用支出</t>
  </si>
  <si>
    <t xml:space="preserve">    2.1.1.2.1 次均住院费用支出</t>
  </si>
  <si>
    <t>[次均住院支出]=[住院费用支出]÷[住院人次数]</t>
  </si>
  <si>
    <t xml:space="preserve">    2.1.1.3 门诊费用支出</t>
  </si>
  <si>
    <t xml:space="preserve">    2.1.1.3.1 人均门诊费用支出</t>
  </si>
  <si>
    <t>[次均门诊支出]=[门诊费用支出]÷[门诊人次数]</t>
  </si>
  <si>
    <t xml:space="preserve">    2.1.1.4 生育医疗费用支出</t>
  </si>
  <si>
    <t xml:space="preserve">    2.1.1.4.1 人均生育医疗费用支出</t>
  </si>
  <si>
    <t>[人均生育医疗费用支出]=[生育医疗费用支出]÷[生育医疗费人数]</t>
  </si>
  <si>
    <t xml:space="preserve">    2.1.1.5 生育津贴支出</t>
  </si>
  <si>
    <t xml:space="preserve">    2.1.1.5.1 人均生育津贴支出</t>
  </si>
  <si>
    <t>[人均生育津贴支出]=[生育津贴支出]÷[生育津贴人数]</t>
  </si>
  <si>
    <t xml:space="preserve">    2.1.3.1   大病保险支出</t>
  </si>
  <si>
    <t xml:space="preserve">    2.1.3.1.1   人均大病保险支出</t>
  </si>
  <si>
    <t>[人均大病保险支出]=[大病保险支出]÷[大病保险覆盖人数]</t>
  </si>
  <si>
    <t xml:space="preserve">    2.1.3.2   新冠疫苗及接种费用支出</t>
  </si>
  <si>
    <t xml:space="preserve">    2.1.3.2.1   次均新冠疫苗及接种费用支出</t>
  </si>
  <si>
    <t>[次均新冠疫苗及接种费用支出]=[新冠疫苗及接种费用支出]÷[新冠疫苗接种人次数]</t>
  </si>
  <si>
    <t xml:space="preserve">    2.1.3.3  其他</t>
  </si>
  <si>
    <t>有数据需进行说明</t>
  </si>
  <si>
    <t xml:space="preserve">    3.1.1   统筹基金当期结余情况</t>
  </si>
  <si>
    <t xml:space="preserve">    3.2.1   统筹基金累计结余情况</t>
  </si>
  <si>
    <t xml:space="preserve">    3.3.1   年末统筹基金支付能力(月)</t>
  </si>
  <si>
    <t xml:space="preserve">    4.1.1.1   单建统筹参保人数</t>
  </si>
  <si>
    <t>反映未建立个人账户的参保人员</t>
  </si>
  <si>
    <t xml:space="preserve">    4.1.2  退休人员</t>
  </si>
  <si>
    <t xml:space="preserve">    4.2 缴费人数</t>
  </si>
  <si>
    <t xml:space="preserve">    4.2.1 单建统筹缴费人数</t>
  </si>
  <si>
    <t>反映未建立个人账户的缴费人员</t>
  </si>
  <si>
    <t xml:space="preserve">    4.2.2  缴费人数占在职职工比例（%）</t>
  </si>
  <si>
    <t>[缴费人数占在职职工比例]=[缴费人数]÷[在职职工]×100%</t>
  </si>
  <si>
    <t xml:space="preserve">    4.3.1 住院人次数</t>
  </si>
  <si>
    <t xml:space="preserve">    4.3.2 门诊人次数</t>
  </si>
  <si>
    <t xml:space="preserve">                           4.3.3 报销生育医疗费人数</t>
  </si>
  <si>
    <t xml:space="preserve">    4.3.3.1 报销生育医疗费人数占参保人数比例（%）</t>
  </si>
  <si>
    <t xml:space="preserve">    4.3.4 领取生育津贴人数</t>
  </si>
  <si>
    <t xml:space="preserve">    4.3.3.1 领取生育津贴人数占参保人数比例（%）</t>
  </si>
  <si>
    <t xml:space="preserve">    4.3.5 大病保险覆盖人数</t>
  </si>
  <si>
    <t xml:space="preserve">    4.3.6 新冠疫苗接种人次数</t>
  </si>
  <si>
    <t xml:space="preserve">    4.4.1 缴费基数总额</t>
  </si>
  <si>
    <t xml:space="preserve">   4.4.2   单建统筹缴费基数总额</t>
  </si>
  <si>
    <t>反映未建立个人账户的参保人员缴纳基本医疗保险费的职工工资总额</t>
  </si>
  <si>
    <t xml:space="preserve">   4.4.3   人均缴费基数</t>
  </si>
  <si>
    <t xml:space="preserve">   4.4.4  人均缴费基数占统筹地区职工平均工资（%）</t>
  </si>
  <si>
    <t>[人均缴费基数占统筹地区职工平均工资情况]=[人均缴费基数]÷[统筹地区职工平均工资]×100%</t>
  </si>
  <si>
    <t xml:space="preserve">    5.1  缴费费率(%)</t>
  </si>
  <si>
    <t>[缴费费率]=[保险费收入]÷[个人缴费基数总额]</t>
  </si>
  <si>
    <t xml:space="preserve">    5.2 应缴缴费率(%)</t>
  </si>
  <si>
    <t>[应缴缴费率]=[当期应缴收入]÷[个人缴费基数总额]</t>
  </si>
  <si>
    <t>2023年城乡居民基本医疗保险基金预算预计执行数核对分析</t>
  </si>
  <si>
    <t xml:space="preserve">社预审09表 </t>
  </si>
  <si>
    <t>2022年预计执行数（全部补贴）</t>
  </si>
  <si>
    <t xml:space="preserve">    2.1.4   大病保险支出</t>
  </si>
  <si>
    <t xml:space="preserve">    3.2.2 大病保险支出</t>
  </si>
  <si>
    <t xml:space="preserve">    3.3 年末缴费人数</t>
  </si>
  <si>
    <t xml:space="preserve">    3.4 大病保险覆盖人数</t>
  </si>
  <si>
    <t xml:space="preserve">    4.2.1 基本医疗待遇支出</t>
  </si>
  <si>
    <t xml:space="preserve">    4.2.2 大病保险支出</t>
  </si>
  <si>
    <t xml:space="preserve">    4.3 年末缴费人数</t>
  </si>
  <si>
    <t xml:space="preserve">    4.4 大病保险覆盖人数</t>
  </si>
  <si>
    <t>2023年度城乡居民基本医疗保险基金预算审核情况</t>
  </si>
  <si>
    <t>社预审10表</t>
  </si>
  <si>
    <t xml:space="preserve">    1.1.1.1 个人缴费收入</t>
  </si>
  <si>
    <t>[个人缴费收入]=[基本医疗保险费收入]-[集体扶持收入]-[城乡医疗救助资助收入]-[财政为困难人员代缴收入]</t>
  </si>
  <si>
    <t xml:space="preserve">    1.1.1.2 城乡医疗救助资助收入</t>
  </si>
  <si>
    <t xml:space="preserve">    1.1.1.3 财政为困难人员代缴收入</t>
  </si>
  <si>
    <t xml:space="preserve">    1.1.2.1   按规定标准补助收入</t>
  </si>
  <si>
    <t>1.1.2.2   对医保基金负担新冠病毒疫苗及接种费用的补助</t>
  </si>
  <si>
    <t xml:space="preserve">    1.1.2.3   财政基金缺口的补助</t>
  </si>
  <si>
    <t xml:space="preserve">    1.1.2.4   其他财政补贴</t>
  </si>
  <si>
    <t>[其他财政补贴]=[财政补贴收入]-[按规定标准补助收入]-[对医保基金负担新冠病毒疫苗及接种费用的补助]-[财政基金缺口的补助]</t>
  </si>
  <si>
    <t xml:space="preserve">    1.1.2.5 财政补贴收入与一般公共预算核对</t>
  </si>
  <si>
    <t>其他情况需进行说明</t>
  </si>
  <si>
    <t xml:space="preserve">    4.1   参保缴费人数</t>
  </si>
  <si>
    <t xml:space="preserve">    4.1.1   城乡医疗救助资助参保人数</t>
  </si>
  <si>
    <t xml:space="preserve">    4.1.1  财政代缴人数</t>
  </si>
  <si>
    <t xml:space="preserve">    4.2.1 住院人次数</t>
  </si>
  <si>
    <t xml:space="preserve">    4.2.2 门诊人次数</t>
  </si>
  <si>
    <t xml:space="preserve">    4.3 大病保险覆盖人数</t>
  </si>
  <si>
    <t xml:space="preserve">    4.3.1  大病保险覆盖人数占参保缴费人数比例（%）</t>
  </si>
  <si>
    <t>[大病保险覆盖人数占参保缴费人数比例]=[大病保险覆盖人数]÷[参保缴费人数]×100%</t>
  </si>
  <si>
    <t xml:space="preserve">    4.4 新冠疫苗接种人次数</t>
  </si>
  <si>
    <t xml:space="preserve">   4.5.1   个人缴费标准</t>
  </si>
  <si>
    <t xml:space="preserve">   4.5.2   财政补贴标准</t>
  </si>
  <si>
    <t>[财政补贴标准]根据当地政策规定手工补充填写，按照各档次及缴费人数占比加权平均计算</t>
  </si>
  <si>
    <t xml:space="preserve">   4.5.3   大病保险筹资标准</t>
  </si>
  <si>
    <t>[人均个人缴费]=[基本医疗保险费收入]÷[参保缴费人数]</t>
  </si>
  <si>
    <t xml:space="preserve">    5.1.1   人均个人缴费与缴费标准差额</t>
  </si>
  <si>
    <t>[人均个人缴费]-[个人缴费标准]</t>
  </si>
  <si>
    <t xml:space="preserve">    5.1.2   人均城乡医疗救助资助收入</t>
  </si>
  <si>
    <t>[人均城乡医疗救助资助收入]=[城乡医疗救助资助收入]÷[城乡医疗救助资助参保人数]</t>
  </si>
  <si>
    <t xml:space="preserve">    5.1.3   人均财政代缴收入</t>
  </si>
  <si>
    <t>[人均财政代缴收入]=[财政为困难人员代缴收入]÷[财政代缴人数]</t>
  </si>
  <si>
    <t xml:space="preserve">    5.2   人均财政补助</t>
  </si>
  <si>
    <t>[人均财政补助]=[按规定标准补助收入]÷[参保缴费人数]</t>
  </si>
  <si>
    <t xml:space="preserve">    5.2.1   人均财政补助与补助标准差额</t>
  </si>
  <si>
    <t>[人均财政补助]-[ 财政补贴标准]</t>
  </si>
  <si>
    <t xml:space="preserve">    5.3   人均大病保险筹资水平</t>
  </si>
  <si>
    <t xml:space="preserve">    5.3.1   人均大病保险筹资水平与筹资标准差额</t>
  </si>
  <si>
    <t>[人均大病保险筹资水平]-[ 大病保险筹资标准]</t>
  </si>
  <si>
    <t xml:space="preserve">    5.4  财政补助资金按规定标准到位情况（%）</t>
  </si>
  <si>
    <t>[ 财政补助资金按规定标准到位情况]=[按规定标准补助收入]÷{[参保缴费人数]×[财政补贴标准]}×100%</t>
  </si>
  <si>
    <t>2023年工伤保险基金预算预计执行数核对分析</t>
  </si>
  <si>
    <t xml:space="preserve">社预审11表 </t>
  </si>
  <si>
    <t xml:space="preserve">   1.2   上年预算结转</t>
  </si>
  <si>
    <t xml:space="preserve">    2.1.1   工伤保险费收入</t>
  </si>
  <si>
    <t>2022年预计执行数包括职业伤害保障费收入（试点）</t>
  </si>
  <si>
    <t xml:space="preserve">    2.1.1.1   职业伤害保障费收入（试点）</t>
  </si>
  <si>
    <t xml:space="preserve">    2.1.3   工伤保险待遇支出</t>
  </si>
  <si>
    <t>2022年预计执行数包括职业伤害保障费待遇支出（试点）</t>
  </si>
  <si>
    <t xml:space="preserve">    2.1.3.1   职业伤害保障待遇支出（试点）</t>
  </si>
  <si>
    <t xml:space="preserve">    2.1.4   劳动能力鉴定支出</t>
  </si>
  <si>
    <t xml:space="preserve">    2.1.5   工伤预防费用支出</t>
  </si>
  <si>
    <t xml:space="preserve">    3.1.1 工伤保险费收入</t>
  </si>
  <si>
    <t xml:space="preserve">    3.2.1 工伤保险待遇支出</t>
  </si>
  <si>
    <t xml:space="preserve">    3.2.2 劳动能力鉴定支出</t>
  </si>
  <si>
    <t xml:space="preserve">    3.2.3 工伤预防费用支出</t>
  </si>
  <si>
    <t xml:space="preserve">    3.6 享受工伤保险待遇全年累计人数</t>
  </si>
  <si>
    <t xml:space="preserve">    4.1.1 工伤保险费收入</t>
  </si>
  <si>
    <t>2022年预计执行数包括职业伤害保障费收入（试点）；剔除减征免征后的增幅为保险费收入加上减征免征数后再计算增长幅度。</t>
  </si>
  <si>
    <t xml:space="preserve">    4.2.1 工伤保险待遇支出</t>
  </si>
  <si>
    <t xml:space="preserve">    4.2.2 劳动能力鉴定支出</t>
  </si>
  <si>
    <t xml:space="preserve">    4.2.3 工伤预防费用支出</t>
  </si>
  <si>
    <t xml:space="preserve">    4.6 享受工伤保险待遇全年累计人数</t>
  </si>
  <si>
    <t>2023年度工伤保险基金预算审核情况</t>
  </si>
  <si>
    <t>社预审12表</t>
  </si>
  <si>
    <t xml:space="preserve">    1.1.1   工伤保险费收入</t>
  </si>
  <si>
    <t xml:space="preserve">    1.1.1.1 缴纳当年工伤保险费</t>
  </si>
  <si>
    <t xml:space="preserve">    1.1.1.1.1 按缴费基数缴纳的工伤保险费</t>
  </si>
  <si>
    <t xml:space="preserve">    1.1.1.1.2 按单项工程造价等缴纳的工伤保险费</t>
  </si>
  <si>
    <t xml:space="preserve">    1.1.1.1.3 其他缴纳</t>
  </si>
  <si>
    <t>[其他缴纳]有数据需进行说明</t>
  </si>
  <si>
    <t xml:space="preserve">    1.1.2   职业伤害保障费收入（试点）</t>
  </si>
  <si>
    <t xml:space="preserve">    1.1.3   财政补贴收入</t>
  </si>
  <si>
    <t xml:space="preserve">    1.1.3.1 财政补贴收入与一般公共预算核对</t>
  </si>
  <si>
    <t xml:space="preserve">    1.1.4 利息收入</t>
  </si>
  <si>
    <t xml:space="preserve">    1.1.4.1 利息收益率(%)</t>
  </si>
  <si>
    <t xml:space="preserve">    2.1.1   工伤保险待遇支出</t>
  </si>
  <si>
    <t xml:space="preserve">   2.1.1.1 人均工伤保险待遇支出</t>
  </si>
  <si>
    <t>[人均工伤保险待遇支出]=[工伤保险待遇支出]÷[享受工伤保险待遇全年累计人数]</t>
  </si>
  <si>
    <t xml:space="preserve">    2.1.1.2 职业伤害保障待遇支出（试点）</t>
  </si>
  <si>
    <t>2022年试点地区填列，2022年非试点地区及2021年一般无数据。</t>
  </si>
  <si>
    <t xml:space="preserve">   2.1.1.2.1 人均职业伤害保障待遇支出（试点）</t>
  </si>
  <si>
    <t>[人均职业伤害保障待遇支出（试点）]=[职业伤害保障待遇支出（试点）]÷[享受职业伤害保障待遇全年累计人数]</t>
  </si>
  <si>
    <t xml:space="preserve">    2.1.2   劳动能力鉴定支出</t>
  </si>
  <si>
    <t xml:space="preserve">    2.1.3  工伤预防费用支出</t>
  </si>
  <si>
    <t xml:space="preserve">    2.1.4   其他支出</t>
  </si>
  <si>
    <t xml:space="preserve">    4.1.1   单项工程参保人数</t>
  </si>
  <si>
    <t>手工填写</t>
  </si>
  <si>
    <t xml:space="preserve">    4.1.2  职业伤害保障参保人数（试点）</t>
  </si>
  <si>
    <t xml:space="preserve">    4.2.1  缴费人数占按工资总额缴费参保人数比例（%）</t>
  </si>
  <si>
    <t>[缴费人数占按工资总额缴费参保人数比例]=[缴费人数]÷{[参保人数]-[单项工程参保人数]-[职业伤害保障参保人数]}×100%</t>
  </si>
  <si>
    <t xml:space="preserve">    4.3 享受工伤保险待遇全年累计人数</t>
  </si>
  <si>
    <t xml:space="preserve">    4.3.1  享受工伤保险待遇全年累计人数占参保人数比例（%）</t>
  </si>
  <si>
    <t>[享受工伤保险待遇全年累计人数占参保人数比例]=[享受工伤保险待遇全年累计人数]÷[参保人数]×100%</t>
  </si>
  <si>
    <t xml:space="preserve">    4.3.2 享受职业伤害保障待遇全年累计人数</t>
  </si>
  <si>
    <t xml:space="preserve">    4.3.2.1  享受职业伤害保障待遇全年累计人数占职业伤害保障参保人数比例（%）</t>
  </si>
  <si>
    <t>[ 享受职业伤害保障待遇全年累计人数占职业伤害保障参保人数比例]=[享受职业伤害保障待遇全年累计人数]÷[ 职业伤害保障参保人数]×100%</t>
  </si>
  <si>
    <t xml:space="preserve">    4.4  缴费基数总额</t>
  </si>
  <si>
    <t>[人均缴费基数占统筹地区职工平均工资]=[人均缴费基数]÷[统筹地区职工平均工资]×100%</t>
  </si>
  <si>
    <t>[缴费费率]=[按缴费基数缴纳的工伤保险费]÷[缴费基数总额]</t>
  </si>
  <si>
    <t xml:space="preserve">    5.2  工伤预防费用占上年工伤保险费比例(%)</t>
  </si>
  <si>
    <t>[工伤预防费用占上年工伤保险费比例]=[工伤预防费用]÷[上年工伤保险费收入]×100%</t>
  </si>
  <si>
    <t>2023年失业保险基金预算预计执行数核对分析</t>
  </si>
  <si>
    <t xml:space="preserve">社预审13表 </t>
  </si>
  <si>
    <t xml:space="preserve">    2.1.1   失业保险费收入</t>
  </si>
  <si>
    <t xml:space="preserve">    2.1.3   失业保险金支出</t>
  </si>
  <si>
    <t xml:space="preserve">    2.1.4   基本医疗保险费支出</t>
  </si>
  <si>
    <t xml:space="preserve">    2.1.5   丧葬补助金和抚恤金支出</t>
  </si>
  <si>
    <t xml:space="preserve">    2.1.6   职业培训和职业介绍补贴支出</t>
  </si>
  <si>
    <t xml:space="preserve">    2.1.7   其他费用支出</t>
  </si>
  <si>
    <t xml:space="preserve">    2.1.8   稳岗补贴（稳岗补贴）出</t>
  </si>
  <si>
    <t xml:space="preserve">    2.1.9   技能提升补贴支出</t>
  </si>
  <si>
    <t xml:space="preserve">    2.1.10   其他支出</t>
  </si>
  <si>
    <t xml:space="preserve">    3.1.1 失业保险费收入</t>
  </si>
  <si>
    <t xml:space="preserve">    3.2.1 失业保险金支出</t>
  </si>
  <si>
    <t xml:space="preserve">    3.2.2 基本医疗保险费支出</t>
  </si>
  <si>
    <t xml:space="preserve">    3.2.4 职业培训和职业介绍补贴支出</t>
  </si>
  <si>
    <t xml:space="preserve">    3.2.5 其他费用支出</t>
  </si>
  <si>
    <t xml:space="preserve">    3.2.6 稳定岗位补贴(稳岗返还）支出</t>
  </si>
  <si>
    <t xml:space="preserve">    3.2.7 技能提升补贴支出</t>
  </si>
  <si>
    <t xml:space="preserve">    3.2.8 其他支出</t>
  </si>
  <si>
    <t xml:space="preserve">    3.4 实际缴费人数</t>
  </si>
  <si>
    <t xml:space="preserve">    3.5.1 单位缴费基数总额</t>
  </si>
  <si>
    <t xml:space="preserve">    3.5.2 个人缴费基数总额</t>
  </si>
  <si>
    <t xml:space="preserve">    3.6 全年领取失业保险金人月数</t>
  </si>
  <si>
    <t xml:space="preserve">    3.7 代缴医疗保险人月数</t>
  </si>
  <si>
    <t xml:space="preserve">    4.1.1 失业保险费收入</t>
  </si>
  <si>
    <t>4.1.1.1 政策性减征免征</t>
  </si>
  <si>
    <t>手工补充填写，2021年需说明情况</t>
  </si>
  <si>
    <t xml:space="preserve">    4.2.1 失业保险金支出</t>
  </si>
  <si>
    <t xml:space="preserve">    4.2.2 基本医疗保险费支出</t>
  </si>
  <si>
    <t xml:space="preserve">    4.2.3 丧葬补助金和抚恤金支出</t>
  </si>
  <si>
    <t xml:space="preserve">    4.2.4 职业培训和职业介绍补贴支出</t>
  </si>
  <si>
    <t xml:space="preserve">    4.2.5 其他费用支出</t>
  </si>
  <si>
    <t xml:space="preserve">    4.2.6 稳岗返还支出</t>
  </si>
  <si>
    <t xml:space="preserve">    4.2.7 技能提升补贴支出</t>
  </si>
  <si>
    <t xml:space="preserve">    4.2.8 其他支出</t>
  </si>
  <si>
    <t xml:space="preserve">    4.4 实际缴费人数</t>
  </si>
  <si>
    <t xml:space="preserve">    4.5.1 单位缴费基数总额</t>
  </si>
  <si>
    <t xml:space="preserve">    4.5.2 个人缴费基数总额</t>
  </si>
  <si>
    <t xml:space="preserve">    4.6 全年领取失业保险金人月数</t>
  </si>
  <si>
    <t xml:space="preserve">    4.7 代缴医疗保险人月数</t>
  </si>
  <si>
    <t xml:space="preserve">    4.7 阶段性缓缴社保费（缓缴金额）</t>
  </si>
  <si>
    <t>2023年度失业保险基金预算审核情况</t>
  </si>
  <si>
    <t>社预审14表</t>
  </si>
  <si>
    <t>原因</t>
  </si>
  <si>
    <t xml:space="preserve">    1.1.1   失业保险费收入</t>
  </si>
  <si>
    <t xml:space="preserve">    1.1.2.1 财政补贴收入与一般公共预算核对</t>
  </si>
  <si>
    <t xml:space="preserve">    2.1.1   失业保险金支出</t>
  </si>
  <si>
    <t xml:space="preserve">   2.1.1.1 月人均失业保险金支出</t>
  </si>
  <si>
    <t>[月人均失业保险金支出]=[失业保险金支出]÷[全年领取失业保险金人月数]</t>
  </si>
  <si>
    <t xml:space="preserve">    2.1.2 基本医疗保险费支出</t>
  </si>
  <si>
    <t xml:space="preserve">    2.1.2.1 月人均基本医疗保险费支出</t>
  </si>
  <si>
    <t>[人均基本医疗保险费支出]=[基本医疗保险费支出]÷[代缴医疗保险人月数]</t>
  </si>
  <si>
    <t xml:space="preserve">    2.1.3 丧葬补助和抚恤金支出</t>
  </si>
  <si>
    <t xml:space="preserve">    2.1.3.1 人均丧葬补助和抚恤金支出</t>
  </si>
  <si>
    <t>[人均丧葬补助和抚恤金支出]=[丧葬补助和抚恤金支出]÷[失业期间死亡参保人数]</t>
  </si>
  <si>
    <t xml:space="preserve">    2.1.4   职业培训和职业介绍补贴支出</t>
  </si>
  <si>
    <t xml:space="preserve">    2.1.5  其他费用支出</t>
  </si>
  <si>
    <t xml:space="preserve">    2.1.5.1  农民合同制工人一次性生活补助金</t>
  </si>
  <si>
    <t>需手工补充数据</t>
  </si>
  <si>
    <t xml:space="preserve">    2.1.5.2 价格临时补贴支出</t>
  </si>
  <si>
    <t xml:space="preserve">    2.1.5.3 其他促进就业支出</t>
  </si>
  <si>
    <t xml:space="preserve">    2.1.5.4 其他费用-其他</t>
  </si>
  <si>
    <t xml:space="preserve">    2.1.6  稳定岗位补贴（稳岗返还）支出</t>
  </si>
  <si>
    <t xml:space="preserve">    2.1.6.1  人均稳定岗位补贴（稳岗返还）支出</t>
  </si>
  <si>
    <t xml:space="preserve">    2.1.7  技能提升补贴支出</t>
  </si>
  <si>
    <t xml:space="preserve">    2.1.7.1  人均技能提升补贴支出</t>
  </si>
  <si>
    <t xml:space="preserve">    2.1.8   其他支出</t>
  </si>
  <si>
    <t xml:space="preserve">    2.1.8.1   失业补助金支出</t>
  </si>
  <si>
    <t xml:space="preserve">    2.1.8.2   临时生活补助支出</t>
  </si>
  <si>
    <t xml:space="preserve">    2.1.8.3  一次性留工培训补助</t>
  </si>
  <si>
    <t xml:space="preserve">    2.1.8.4  一次性扩岗补助支出</t>
  </si>
  <si>
    <t xml:space="preserve">    2.1.8.5  提取职业技能提升行动专账资金</t>
  </si>
  <si>
    <t xml:space="preserve">    2.1.8.6  其他支出-其他</t>
  </si>
  <si>
    <t>[其他支出-其他]如有数据应进行说明</t>
  </si>
  <si>
    <t xml:space="preserve">    4.1.1   农民合同制工人参保人数</t>
  </si>
  <si>
    <t xml:space="preserve">    4.2 实际缴费人数</t>
  </si>
  <si>
    <t xml:space="preserve">    4.2.1  缴费人数占剔除农民合同制工人参保人数后比例（%）</t>
  </si>
  <si>
    <t>[缴费人数占剔除农民合同制工人参保人数后比例]=[实际缴费人数]÷{[参保人数]-[农民合同制工人参保人数]}×100%</t>
  </si>
  <si>
    <t xml:space="preserve">    4.3 全年领取失业保险金人月数</t>
  </si>
  <si>
    <t xml:space="preserve">    4.4 代缴医疗保险人月数</t>
  </si>
  <si>
    <t xml:space="preserve">    4.5 失业期间死亡参保人数</t>
  </si>
  <si>
    <t xml:space="preserve">    4.6 享受稳岗返还企业参加失业保险人数</t>
  </si>
  <si>
    <t xml:space="preserve">    4.7 享受技能提升补贴人数</t>
  </si>
  <si>
    <t xml:space="preserve">    4.8.1  单位缴费基数总额</t>
  </si>
  <si>
    <t xml:space="preserve">    4.8.2  个人缴费基数总额</t>
  </si>
  <si>
    <t xml:space="preserve">   4.8.3   人均缴费基数</t>
  </si>
  <si>
    <t xml:space="preserve">   4.8.4  人均缴费基数占统筹地区职工平均工资（%）</t>
  </si>
</sst>
</file>

<file path=xl/styles.xml><?xml version="1.0" encoding="utf-8"?>
<styleSheet xmlns="http://schemas.openxmlformats.org/spreadsheetml/2006/main">
  <numFmts count="21">
    <numFmt numFmtId="5" formatCode="&quot;￥&quot;#,##0;&quot;￥&quot;\-#,##0"/>
    <numFmt numFmtId="6" formatCode="&quot;￥&quot;#,##0;[Red]&quot;￥&quot;\-#,##0"/>
    <numFmt numFmtId="7" formatCode="&quot;￥&quot;#,##0.00;&quot;￥&quot;\-#,##0.00"/>
    <numFmt numFmtId="8" formatCode="&quot;￥&quot;#,##0.00;[Red]&quot;￥&quot;\-#,##0.00"/>
    <numFmt numFmtId="23" formatCode="\$#,##0_);\(\$#,##0\)"/>
    <numFmt numFmtId="24" formatCode="\$#,##0_);[Red]\(\$#,##0\)"/>
    <numFmt numFmtId="25" formatCode="\$#,##0.00_);\(\$#,##0.00\)"/>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0;;"/>
    <numFmt numFmtId="177" formatCode="#,##0_ ;-#,##0;;"/>
    <numFmt numFmtId="178" formatCode="#,##0_ ;-#,##0"/>
    <numFmt numFmtId="179" formatCode="#,##0.00_ ;-#,##0.00;;"/>
    <numFmt numFmtId="180" formatCode="#,##0.00_ ;-#,##0.00"/>
    <numFmt numFmtId="181" formatCode="0.00_ ;-0.00"/>
    <numFmt numFmtId="182" formatCode="&quot;￥&quot;0.00;&quot;￥&quot;\-0.00"/>
    <numFmt numFmtId="183" formatCode="0.00%;-0.00%"/>
    <numFmt numFmtId="184" formatCode="0.00_ ;[Red]\-0.00\ "/>
  </numFmts>
  <fonts count="37">
    <font>
      <name val="Calibri"/>
      <family val="2"/>
      <color theme="1"/>
      <sz val="11"/>
      <scheme val="minor"/>
    </font>
    <font>
      <name val="宋体"/>
      <charset val="134"/>
      <color/>
      <sz val="10"/>
    </font>
    <font>
      <name val="宋体"/>
      <charset val="134"/>
      <color/>
      <sz val="12"/>
    </font>
    <font>
      <name val="宋体"/>
      <charset val="134"/>
      <color/>
      <sz val="12"/>
    </font>
    <font>
      <color auto="1"/>
    </font>
    <font>
      <name val="宋体"/>
      <charset val="1"/>
      <color indexed="8"/>
      <sz val="12"/>
    </font>
    <font>
      <name val="宋体"/>
      <charset val="1"/>
      <b/>
      <color indexed="8"/>
      <sz val="32"/>
    </font>
    <font>
      <name val="宋体"/>
      <charset val="1"/>
      <color indexed="8"/>
      <sz val="10"/>
    </font>
    <font>
      <name val="宋体"/>
      <charset val="1"/>
      <color indexed="8"/>
      <sz val="29"/>
    </font>
    <font>
      <name val="黑体"/>
      <charset val="1"/>
      <color indexed="8"/>
      <sz val="43"/>
    </font>
    <font>
      <name val="宋体"/>
      <charset val="1"/>
      <b/>
      <color indexed="8"/>
      <sz val="27"/>
    </font>
    <font>
      <name val="宋体"/>
      <charset val="1"/>
      <color/>
      <sz val="10"/>
    </font>
    <font>
      <name val="宋体"/>
      <charset val="1"/>
      <color indexed="12"/>
      <sz val="10"/>
    </font>
    <font>
      <name val="宋体"/>
      <charset val="1"/>
      <b/>
      <color indexed="8"/>
      <sz val="43"/>
    </font>
    <font>
      <name val="宋体"/>
      <charset val="1"/>
      <color indexed="8"/>
      <sz val="19"/>
    </font>
    <font>
      <name val="宋体"/>
      <charset val="1"/>
      <color indexed="8"/>
      <sz val="23"/>
    </font>
    <font>
      <name val="华文中宋"/>
      <charset val="1"/>
      <color indexed="8"/>
      <sz val="18"/>
    </font>
    <font>
      <name val="宋体"/>
      <charset val="1"/>
      <color indexed="8"/>
      <sz val="11"/>
    </font>
    <font>
      <name val="宋体"/>
      <charset val="1"/>
      <b/>
      <color indexed="8"/>
      <sz val="29"/>
    </font>
    <font>
      <name val="宋体"/>
      <charset val="1"/>
      <b/>
      <color/>
      <sz val="10"/>
    </font>
    <font>
      <name val="宋体"/>
      <charset val="1"/>
      <b/>
      <color indexed="8"/>
      <sz val="12"/>
    </font>
    <font>
      <name val="宋体"/>
      <charset val="1"/>
      <color/>
      <sz val="12"/>
    </font>
    <font>
      <name val="华文中宋"/>
      <charset val="1"/>
      <b/>
      <color indexed="8"/>
      <sz val="17"/>
    </font>
    <font>
      <name val="宋体"/>
      <charset val="1"/>
      <b/>
      <color indexed="8"/>
      <sz val="26"/>
    </font>
    <font>
      <name val="宋体"/>
      <charset val="1"/>
      <b/>
      <color indexed="8"/>
      <sz val="11"/>
    </font>
    <font>
      <name val="Arial"/>
      <charset val="1"/>
      <color indexed="8"/>
      <sz val="9"/>
    </font>
    <font>
      <name val="@宋体"/>
      <charset val="1"/>
      <color indexed="8"/>
      <sz val="12"/>
    </font>
    <font>
      <name val="仿宋"/>
      <charset val="1"/>
      <color indexed="8"/>
      <sz val="11"/>
    </font>
    <font>
      <name val="宋体"/>
      <charset val="1"/>
      <color indexed="10"/>
      <sz val="11"/>
    </font>
    <font>
      <name val="宋体"/>
      <charset val="1"/>
      <color indexed="8"/>
      <sz val="27"/>
    </font>
    <font>
      <name val="宋体"/>
      <charset val="1"/>
      <b/>
      <color indexed="8"/>
      <sz val="10"/>
    </font>
    <font>
      <name val="宋体"/>
      <charset val="1"/>
      <color indexed="10"/>
      <sz val="10"/>
    </font>
    <font>
      <name val="宋体"/>
      <charset val="1"/>
      <color indexed="8"/>
      <sz val="8"/>
    </font>
    <font>
      <name val="隶书"/>
      <charset val="1"/>
      <color indexed="8"/>
      <sz val="10"/>
    </font>
    <font>
      <name val="宋体"/>
      <charset val="1"/>
      <color indexed="8"/>
      <sz val="9"/>
    </font>
    <font>
      <name val="宋体"/>
      <charset val="1"/>
      <b/>
      <color indexed="8"/>
      <sz val="9"/>
    </font>
    <font>
      <name val="宋体"/>
      <charset val="1"/>
      <color indexed="10"/>
      <sz val="9"/>
    </font>
  </fonts>
  <fills count="572">
    <fill>
      <patternFill>
        <fgColor auto="1"/>
        <bgColor auto="1"/>
      </patternFill>
    </fill>
    <fill>
      <patternFill patternType="gray125">
        <fgColor auto="1"/>
        <bgColor auto="1"/>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43"/>
        <bgColor indexed="64"/>
      </patternFill>
    </fill>
    <fill>
      <patternFill patternType="solid">
        <fgColor indexed="9"/>
        <bgColor indexed="64"/>
      </patternFill>
    </fill>
    <fill>
      <patternFill patternType="solid">
        <fgColor indexed="9"/>
        <bgColor indexed="64"/>
      </patternFill>
    </fill>
    <fill>
      <patternFill patternType="solid">
        <fgColor indexed="43"/>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43"/>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13"/>
        <bgColor indexed="64"/>
      </patternFill>
    </fill>
    <fill>
      <patternFill patternType="solid">
        <fgColor indexed="13"/>
        <bgColor indexed="64"/>
      </patternFill>
    </fill>
    <fill>
      <patternFill patternType="solid">
        <fgColor indexed="58"/>
        <bgColor indexed="64"/>
      </patternFill>
    </fill>
    <fill>
      <patternFill patternType="solid">
        <fgColor indexed="9"/>
        <bgColor indexed="64"/>
      </patternFill>
    </fill>
    <fill>
      <patternFill patternType="solid">
        <fgColor indexed="58"/>
        <bgColor indexed="64"/>
      </patternFill>
    </fill>
    <fill>
      <patternFill patternType="solid">
        <fgColor indexed="50"/>
        <bgColor indexed="64"/>
      </patternFill>
    </fill>
    <fill>
      <patternFill patternType="solid">
        <fgColor indexed="50"/>
        <bgColor indexed="64"/>
      </patternFill>
    </fill>
    <fill>
      <patternFill patternType="solid">
        <fgColor indexed="49"/>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13"/>
        <bgColor indexed="64"/>
      </patternFill>
    </fill>
    <fill>
      <patternFill patternType="solid">
        <fgColor indexed="50"/>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58"/>
        <bgColor indexed="64"/>
      </patternFill>
    </fill>
    <fill>
      <patternFill patternType="solid">
        <fgColor indexed="58"/>
        <bgColor indexed="64"/>
      </patternFill>
    </fill>
    <fill>
      <patternFill patternType="solid">
        <fgColor indexed="48"/>
        <bgColor indexed="64"/>
      </patternFill>
    </fill>
    <fill>
      <patternFill patternType="solid">
        <fgColor indexed="48"/>
        <bgColor indexed="64"/>
      </patternFill>
    </fill>
    <fill>
      <patternFill patternType="solid">
        <fgColor indexed="57"/>
        <bgColor indexed="64"/>
      </patternFill>
    </fill>
    <fill>
      <patternFill patternType="solid">
        <fgColor indexed="57"/>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48"/>
        <bgColor indexed="64"/>
      </patternFill>
    </fill>
    <fill>
      <patternFill patternType="solid">
        <fgColor indexed="48"/>
        <bgColor indexed="64"/>
      </patternFill>
    </fill>
    <fill>
      <patternFill patternType="solid">
        <fgColor indexed="57"/>
        <bgColor indexed="64"/>
      </patternFill>
    </fill>
    <fill>
      <patternFill patternType="solid">
        <fgColor indexed="57"/>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52"/>
        <bgColor indexed="64"/>
      </patternFill>
    </fill>
    <fill>
      <patternFill patternType="solid">
        <fgColor indexed="58"/>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indexed="22"/>
        <bgColor indexed="64"/>
      </patternFill>
    </fill>
    <fill>
      <patternFill patternType="solid">
        <fgColor indexed="9"/>
        <bgColor indexed="64"/>
      </patternFill>
    </fill>
    <fill>
      <patternFill patternType="solid">
        <fgColor indexed="52"/>
        <bgColor indexed="64"/>
      </patternFill>
    </fill>
    <fill>
      <patternFill patternType="solid">
        <fgColor indexed="58"/>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52"/>
        <bgColor indexed="64"/>
      </patternFill>
    </fill>
    <fill>
      <patternFill patternType="solid">
        <fgColor indexed="52"/>
        <bgColor indexed="64"/>
      </patternFill>
    </fill>
    <fill>
      <patternFill patternType="solid">
        <fgColor indexed="52"/>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52"/>
        <bgColor indexed="64"/>
      </patternFill>
    </fill>
    <fill>
      <patternFill patternType="solid">
        <fgColor indexed="52"/>
        <bgColor indexed="64"/>
      </patternFill>
    </fill>
    <fill>
      <patternFill patternType="solid">
        <fgColor indexed="52"/>
        <bgColor indexed="64"/>
      </patternFill>
    </fill>
    <fill>
      <patternFill patternType="solid">
        <fgColor indexed="52"/>
        <bgColor indexed="64"/>
      </patternFill>
    </fill>
    <fill>
      <patternFill patternType="solid">
        <fgColor indexed="52"/>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indexed="52"/>
        <bgColor indexed="64"/>
      </patternFill>
    </fill>
    <fill>
      <patternFill patternType="solid">
        <fgColor indexed="9"/>
        <bgColor indexed="64"/>
      </patternFill>
    </fill>
    <fill>
      <patternFill patternType="solid">
        <fgColor indexed="52"/>
        <bgColor indexed="64"/>
      </patternFill>
    </fill>
    <fill>
      <patternFill patternType="solid">
        <fgColor indexed="52"/>
        <bgColor indexed="64"/>
      </patternFill>
    </fill>
    <fill>
      <patternFill patternType="solid">
        <fgColor indexed="9"/>
        <bgColor indexed="64"/>
      </patternFill>
    </fill>
    <fill>
      <patternFill patternType="solid">
        <fgColor indexed="9"/>
        <bgColor indexed="64"/>
      </patternFill>
    </fill>
    <fill>
      <patternFill patternType="solid">
        <fgColor rgb="FFFF80"/>
        <bgColor indexed="64"/>
      </patternFill>
    </fill>
    <fill>
      <patternFill patternType="solid">
        <fgColor rgb="FFFF99"/>
        <bgColor indexed="64"/>
      </patternFill>
    </fill>
    <fill>
      <patternFill patternType="solid">
        <fgColor rgb="FFFF00"/>
        <bgColor indexed="64"/>
      </patternFill>
    </fill>
    <fill>
      <patternFill patternType="solid">
        <fgColor rgb="33CCCC"/>
        <bgColor indexed="64"/>
      </patternFill>
    </fill>
    <fill>
      <patternFill patternType="solid">
        <fgColor rgb="99CC00"/>
        <bgColor indexed="64"/>
      </patternFill>
    </fill>
    <fill>
      <patternFill patternType="solid">
        <fgColor rgb="80FFFF"/>
        <bgColor indexed="64"/>
      </patternFill>
    </fill>
    <fill>
      <patternFill patternType="solid">
        <fgColor rgb="00FF80"/>
        <bgColor indexed="64"/>
      </patternFill>
    </fill>
  </fills>
  <borders count="564">
    <border outline="0">
      <left>
        <color auto="1"/>
      </left>
      <right>
        <color auto="1"/>
      </right>
      <top>
        <color auto="1"/>
      </top>
      <bottom>
        <color auto="1"/>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dashed">
        <color indexed="64"/>
      </bottom>
      <diagonal>
        <color auto="1"/>
      </diagonal>
      <vertical>
        <color auto="1"/>
      </vertical>
      <horizontal>
        <color auto="1"/>
      </horizontal>
    </border>
    <border outline="0">
      <left>
        <color/>
      </left>
      <right>
        <color/>
      </right>
      <top>
        <color/>
      </top>
      <bottom style="dashed">
        <color indexed="64"/>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dashed">
        <color indexed="64"/>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dashed">
        <color indexed="64"/>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style="dashed">
        <color indexed="64"/>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dashed">
        <color indexed="64"/>
      </bottom>
      <diagonal>
        <color auto="1"/>
      </diagonal>
      <vertical>
        <color auto="1"/>
      </vertical>
      <horizontal>
        <color auto="1"/>
      </horizontal>
    </border>
    <border outline="0">
      <left>
        <color/>
      </left>
      <right>
        <color/>
      </right>
      <top>
        <color/>
      </top>
      <bottom style="dashed">
        <color indexed="64"/>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style="dashed">
        <color indexed="64"/>
      </top>
      <bottom>
        <color/>
      </bottom>
      <diagonal>
        <color auto="1"/>
      </diagonal>
      <vertical>
        <color auto="1"/>
      </vertical>
      <horizontal>
        <color auto="1"/>
      </horizontal>
    </border>
    <border outline="0">
      <left>
        <color/>
      </left>
      <right>
        <color/>
      </right>
      <top style="dashed">
        <color indexed="64"/>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style="dashed">
        <color indexed="64"/>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color/>
      </right>
      <top style="thin">
        <color indexed="8"/>
      </top>
      <bottom style="thin">
        <color indexed="8"/>
      </bottom>
      <diagonal>
        <color auto="1"/>
      </diagonal>
      <vertical>
        <color auto="1"/>
      </vertical>
      <horizontal>
        <color auto="1"/>
      </horizontal>
    </border>
    <border outline="0">
      <left>
        <color/>
      </left>
      <right>
        <color/>
      </right>
      <top style="thin">
        <color indexed="8"/>
      </top>
      <bottom style="thin">
        <color indexed="8"/>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color/>
      </left>
      <right style="thin">
        <color indexed="8"/>
      </right>
      <top style="thin">
        <color indexed="8"/>
      </top>
      <bottom style="thin">
        <color indexed="64"/>
      </bottom>
      <diagonal>
        <color auto="1"/>
      </diagonal>
      <vertical>
        <color auto="1"/>
      </vertical>
      <horizontal>
        <color auto="1"/>
      </horizontal>
    </border>
    <border outline="0">
      <left>
        <color/>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color/>
      </left>
      <right style="thin">
        <color indexed="8"/>
      </right>
      <top style="thin">
        <color indexed="64"/>
      </top>
      <bottom style="thin">
        <color indexed="8"/>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color/>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style="thin">
        <color indexed="8"/>
      </right>
      <top>
        <color/>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8"/>
      </right>
      <top>
        <color/>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64"/>
      </right>
      <top>
        <color/>
      </top>
      <bottom>
        <color/>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color/>
      </left>
      <right style="thin">
        <color indexed="64"/>
      </right>
      <top>
        <color/>
      </top>
      <bottom>
        <color/>
      </bottom>
      <diagonal>
        <color auto="1"/>
      </diagonal>
      <vertical>
        <color auto="1"/>
      </vertical>
      <horizontal>
        <color auto="1"/>
      </horizontal>
    </border>
    <border outline="0">
      <left>
        <color/>
      </left>
      <right style="thin">
        <color indexed="64"/>
      </right>
      <top>
        <color/>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color/>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color/>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s>
  <cellStyleXfs count="1">
    <xf numFmtId="0" fontId="0" fillId="0" borderId="0" xfId="0"/>
  </cellStyleXfs>
  <cellXfs count="24265">
    <xf numFmtId="0" fontId="0" fillId="0" borderId="0" xfId="0"/>
    <xf numFmtId="0" fontId="1" fillId="2" borderId="1" xfId="0"/>
    <xf numFmtId="0" fontId="2" fillId="3" borderId="2" xfId="0"/>
    <xf numFmtId="0" fontId="2" fillId="4" borderId="3" xfId="0"/>
    <xf numFmtId="0" fontId="3" fillId="5" borderId="4" xfId="0"/>
    <xf numFmtId="0" fontId="3" fillId="6" borderId="5" xfId="0"/>
    <xf numFmtId="0" fontId="1" fillId="7" borderId="6" xfId="0"/>
    <xf numFmtId="0" fontId="1" fillId="8" borderId="7" xfId="0"/>
    <xf numFmtId="0" fontId="1" fillId="9" borderId="8" xfId="0"/>
    <xf numFmtId="0" fontId="1" fillId="10" borderId="9" xfId="0"/>
    <xf numFmtId="0" fontId="1" fillId="11" borderId="10" xfId="0"/>
    <xf numFmtId="0" fontId="1" fillId="12" borderId="11" xfId="0"/>
    <xf numFmtId="0" fontId="1" fillId="13" borderId="12" xfId="0"/>
    <xf numFmtId="0" fontId="1" fillId="14" borderId="13" xfId="0"/>
    <xf numFmtId="0" fontId="1" fillId="15" borderId="14" xfId="0"/>
    <xf numFmtId="0" fontId="1" fillId="16" borderId="15" xfId="0"/>
    <xf numFmtId="0" fontId="1" fillId="17" borderId="16" xfId="0"/>
    <xf numFmtId="9" fontId="4" fillId="18" borderId="17" xfId="0"/>
    <xf numFmtId="44" fontId="4" fillId="19" borderId="18" xfId="0"/>
    <xf numFmtId="42" fontId="4" fillId="20" borderId="19" xfId="0"/>
    <xf numFmtId="43" fontId="4" fillId="21" borderId="20" xfId="0"/>
    <xf numFmtId="41" fontId="4" fillId="22" borderId="21" xfId="0"/>
    <xf numFmtId="0" fontId="5" fillId="23" borderId="22" xfId="0">
      <alignment horizontal="right" vertical="center"/>
    </xf>
    <xf numFmtId="0" fontId="6" fillId="24" borderId="23" xfId="0">
      <alignment horizontal="right" vertical="center"/>
    </xf>
    <xf numFmtId="0" fontId="7" fillId="25" borderId="24" xfId="0">
      <alignment vertical="center"/>
    </xf>
    <xf numFmtId="0" fontId="8" fillId="26" borderId="25" xfId="0">
      <alignment horizontal="center" vertical="center"/>
    </xf>
    <xf numFmtId="0" fontId="9" fillId="27" borderId="26" xfId="0">
      <alignment horizontal="center" vertical="center"/>
    </xf>
    <xf numFmtId="0" fontId="10" fillId="28" borderId="27" xfId="0">
      <alignment horizontal="center" vertical="center"/>
    </xf>
    <xf numFmtId="0" fontId="5" fillId="29" borderId="28" xfId="0">
      <alignment vertical="center"/>
    </xf>
    <xf numFmtId="0" fontId="5" fillId="30" borderId="29" xfId="0">
      <alignment horizontal="center" vertical="center"/>
    </xf>
    <xf numFmtId="176" fontId="5" fillId="31" borderId="30" xfId="0">
      <alignment horizontal="center" vertical="center"/>
    </xf>
    <xf numFmtId="177" fontId="5" fillId="32" borderId="31" xfId="0">
      <alignment horizontal="center" vertical="center"/>
    </xf>
    <xf numFmtId="0" fontId="11" fillId="33" borderId="32" xfId="0"/>
    <xf numFmtId="0" fontId="10" fillId="34" borderId="33" xfId="0">
      <alignment horizontal="left" vertical="center"/>
    </xf>
    <xf numFmtId="49" fontId="5" fillId="35" borderId="34" xfId="0">
      <alignment vertical="center"/>
    </xf>
    <xf numFmtId="0" fontId="5" fillId="36" borderId="35" xfId="0">
      <alignment horizontal="left" vertical="center"/>
    </xf>
    <xf numFmtId="0" fontId="11" fillId="37" borderId="36" xfId="0">
      <alignment horizontal="center" vertical="center"/>
    </xf>
    <xf numFmtId="176" fontId="5" fillId="38" borderId="37" xfId="0">
      <alignment horizontal="center" vertical="center"/>
    </xf>
    <xf numFmtId="0" fontId="11" fillId="39" borderId="38" xfId="0">
      <alignment vertical="center"/>
    </xf>
    <xf numFmtId="0" fontId="7" fillId="40" borderId="39" xfId="0">
      <alignment horizontal="center" vertical="center"/>
    </xf>
    <xf numFmtId="178" fontId="12" fillId="41" borderId="40" xfId="0">
      <alignment horizontal="right" vertical="center"/>
    </xf>
    <xf numFmtId="0" fontId="13" fillId="42" borderId="41" xfId="0">
      <alignment horizontal="left" vertical="center"/>
    </xf>
    <xf numFmtId="0" fontId="5" fillId="43" borderId="42" xfId="0">
      <alignment vertical="center"/>
    </xf>
    <xf numFmtId="0" fontId="14" fillId="44" borderId="43" xfId="0">
      <alignment vertical="center"/>
    </xf>
    <xf numFmtId="49" fontId="7" fillId="45" borderId="44" xfId="0">
      <alignment vertical="center"/>
    </xf>
    <xf numFmtId="0" fontId="5" fillId="46" borderId="45" xfId="0">
      <alignment horizontal="center" vertical="center"/>
    </xf>
    <xf numFmtId="0" fontId="5" fillId="47" borderId="46" xfId="0">
      <alignment vertical="center" wrapText="1"/>
    </xf>
    <xf numFmtId="0" fontId="7" fillId="48" borderId="47" xfId="0"/>
    <xf numFmtId="0" fontId="15" fillId="49" borderId="48" xfId="0">
      <alignment horizontal="center" vertical="center"/>
    </xf>
    <xf numFmtId="0" fontId="15" fillId="50" borderId="49" xfId="0">
      <alignment horizontal="center" vertical="center"/>
    </xf>
    <xf numFmtId="0" fontId="7" fillId="51" borderId="50" xfId="0"/>
    <xf numFmtId="0" fontId="15" fillId="52" borderId="51" xfId="0"/>
    <xf numFmtId="0" fontId="15" fillId="53" borderId="52" xfId="0"/>
    <xf numFmtId="0" fontId="7" fillId="54" borderId="53" xfId="0"/>
    <xf numFmtId="0" fontId="8" fillId="55" borderId="54" xfId="0">
      <alignment horizontal="center" vertical="center"/>
    </xf>
    <xf numFmtId="0" fontId="16" fillId="56" borderId="55" xfId="0">
      <alignment horizontal="center" vertical="center"/>
    </xf>
    <xf numFmtId="0" fontId="17" fillId="57" borderId="56" xfId="0"/>
    <xf numFmtId="0" fontId="5" fillId="58" borderId="57" xfId="0">
      <alignment vertical="center"/>
    </xf>
    <xf numFmtId="0" fontId="5" fillId="59" borderId="58" xfId="0">
      <alignment horizontal="right" vertical="center"/>
    </xf>
    <xf numFmtId="0" fontId="5" fillId="60" borderId="59" xfId="0">
      <alignment horizontal="right"/>
    </xf>
    <xf numFmtId="0" fontId="11" fillId="61" borderId="60" xfId="0"/>
    <xf numFmtId="0" fontId="11" fillId="62" borderId="61" xfId="0">
      <alignment horizontal="left" vertical="center"/>
    </xf>
    <xf numFmtId="49" fontId="18" fillId="63" borderId="62" xfId="0">
      <alignment horizontal="center" vertical="center"/>
    </xf>
    <xf numFmtId="0" fontId="18" fillId="64" borderId="63" xfId="0">
      <alignment horizontal="center" vertical="center"/>
    </xf>
    <xf numFmtId="0" fontId="19" fillId="65" borderId="64" xfId="0"/>
    <xf numFmtId="49" fontId="5" fillId="66" borderId="65" xfId="0">
      <alignment vertical="center"/>
    </xf>
    <xf numFmtId="49" fontId="11" fillId="67" borderId="66" xfId="0"/>
    <xf numFmtId="49" fontId="7" fillId="68" borderId="67" xfId="0">
      <alignment horizontal="right"/>
    </xf>
    <xf numFmtId="49" fontId="5" fillId="69" borderId="68" xfId="0">
      <alignment vertical="center"/>
    </xf>
    <xf numFmtId="49" fontId="5" fillId="70" borderId="69" xfId="0">
      <alignment vertical="center"/>
    </xf>
    <xf numFmtId="49" fontId="11" fillId="71" borderId="70" xfId="0"/>
    <xf numFmtId="49" fontId="5" fillId="72" borderId="71" xfId="0">
      <alignment horizontal="right" vertical="center"/>
    </xf>
    <xf numFmtId="49" fontId="20" fillId="73" borderId="72" xfId="0">
      <alignment horizontal="center" vertical="center"/>
    </xf>
    <xf numFmtId="49" fontId="20" fillId="74" borderId="73" xfId="0">
      <alignment horizontal="center" vertical="center" wrapText="1"/>
    </xf>
    <xf numFmtId="49" fontId="20" fillId="75" borderId="74" xfId="0">
      <alignment horizontal="center" vertical="center" wrapText="1"/>
    </xf>
    <xf numFmtId="49" fontId="20" fillId="76" borderId="75" xfId="0">
      <alignment horizontal="center" vertical="center" wrapText="1"/>
    </xf>
    <xf numFmtId="49" fontId="20" fillId="77" borderId="76" xfId="0">
      <alignment horizontal="center" vertical="center" wrapText="1"/>
    </xf>
    <xf numFmtId="49" fontId="5" fillId="78" borderId="77" xfId="0">
      <alignment horizontal="left" vertical="center"/>
    </xf>
    <xf numFmtId="179" fontId="5" fillId="79" borderId="78" xfId="0">
      <alignment horizontal="right" vertical="center"/>
    </xf>
    <xf numFmtId="179" fontId="5" fillId="80" borderId="79" xfId="0">
      <alignment horizontal="right" vertical="center"/>
    </xf>
    <xf numFmtId="179" fontId="5" fillId="81" borderId="80" xfId="0">
      <alignment horizontal="right" vertical="center"/>
    </xf>
    <xf numFmtId="49" fontId="5" fillId="82" borderId="81" xfId="0">
      <alignment horizontal="left" vertical="center"/>
    </xf>
    <xf numFmtId="49" fontId="5" fillId="83" borderId="82" xfId="0">
      <alignment vertical="center"/>
    </xf>
    <xf numFmtId="49" fontId="5" fillId="84" borderId="83" xfId="0">
      <alignment horizontal="center" vertical="center"/>
    </xf>
    <xf numFmtId="0" fontId="7" fillId="85" borderId="84" xfId="0">
      <alignment horizontal="right" vertical="center"/>
    </xf>
    <xf numFmtId="49" fontId="20" fillId="86" borderId="85" xfId="0">
      <alignment horizontal="center" vertical="center"/>
    </xf>
    <xf numFmtId="49" fontId="5" fillId="87" borderId="86" xfId="0">
      <alignment horizontal="right" vertical="center"/>
    </xf>
    <xf numFmtId="49" fontId="5" fillId="88" borderId="87" xfId="0">
      <alignment horizontal="right" vertical="center"/>
    </xf>
    <xf numFmtId="49" fontId="20" fillId="89" borderId="88" xfId="0">
      <alignment horizontal="center" vertical="center"/>
    </xf>
    <xf numFmtId="49" fontId="20" fillId="90" borderId="89" xfId="0">
      <alignment horizontal="center" vertical="center"/>
    </xf>
    <xf numFmtId="179" fontId="5" fillId="91" borderId="90" xfId="0">
      <alignment horizontal="right" vertical="center"/>
    </xf>
    <xf numFmtId="180" fontId="5" fillId="92" borderId="91" xfId="0">
      <alignment horizontal="right" vertical="center"/>
    </xf>
    <xf numFmtId="180" fontId="5" fillId="93" borderId="92" xfId="0">
      <alignment horizontal="right" vertical="center"/>
    </xf>
    <xf numFmtId="180" fontId="5" fillId="94" borderId="93" xfId="0">
      <alignment horizontal="right" vertical="center"/>
    </xf>
    <xf numFmtId="180" fontId="5" fillId="95" borderId="94" xfId="0">
      <alignment horizontal="right" vertical="center"/>
    </xf>
    <xf numFmtId="179" fontId="5" fillId="96" borderId="95" xfId="0">
      <alignment horizontal="right" vertical="center"/>
    </xf>
    <xf numFmtId="179" fontId="5" fillId="97" borderId="96" xfId="0">
      <alignment horizontal="right" vertical="center"/>
    </xf>
    <xf numFmtId="49" fontId="5" fillId="98" borderId="97" xfId="0">
      <alignment vertical="center"/>
    </xf>
    <xf numFmtId="180" fontId="5" fillId="99" borderId="98" xfId="0">
      <alignment horizontal="right" vertical="center"/>
    </xf>
    <xf numFmtId="180" fontId="5" fillId="100" borderId="99" xfId="0">
      <alignment horizontal="center" vertical="center"/>
    </xf>
    <xf numFmtId="49" fontId="5" fillId="101" borderId="100" xfId="0">
      <alignment vertical="center"/>
    </xf>
    <xf numFmtId="49" fontId="5" fillId="102" borderId="101" xfId="0">
      <alignment vertical="center"/>
    </xf>
    <xf numFmtId="49" fontId="5" fillId="103" borderId="102" xfId="0">
      <alignment vertical="center"/>
    </xf>
    <xf numFmtId="179" fontId="5" fillId="104" borderId="103" xfId="0">
      <alignment horizontal="right" vertical="center"/>
    </xf>
    <xf numFmtId="49" fontId="5" fillId="105" borderId="104" xfId="0">
      <alignment horizontal="left" vertical="center"/>
    </xf>
    <xf numFmtId="180" fontId="5" fillId="106" borderId="105" xfId="0">
      <alignment horizontal="right" vertical="center"/>
    </xf>
    <xf numFmtId="49" fontId="5" fillId="107" borderId="106" xfId="0">
      <alignment vertical="center"/>
    </xf>
    <xf numFmtId="179" fontId="5" fillId="108" borderId="107" xfId="0">
      <alignment horizontal="right" vertical="center"/>
    </xf>
    <xf numFmtId="49" fontId="5" fillId="109" borderId="108" xfId="0">
      <alignment horizontal="center" vertical="center"/>
    </xf>
    <xf numFmtId="49" fontId="5" fillId="110" borderId="109" xfId="0">
      <alignment horizontal="center" vertical="center"/>
    </xf>
    <xf numFmtId="49" fontId="5" fillId="111" borderId="110" xfId="0">
      <alignment horizontal="center" vertical="center"/>
    </xf>
    <xf numFmtId="179" fontId="5" fillId="112" borderId="111" xfId="0">
      <alignment horizontal="right" vertical="center"/>
    </xf>
    <xf numFmtId="179" fontId="5" fillId="113" borderId="112" xfId="0">
      <alignment horizontal="right" vertical="center"/>
    </xf>
    <xf numFmtId="179" fontId="5" fillId="114" borderId="113" xfId="0">
      <alignment horizontal="right" vertical="center"/>
    </xf>
    <xf numFmtId="49" fontId="5" fillId="115" borderId="114" xfId="0">
      <alignment vertical="center" wrapText="1"/>
    </xf>
    <xf numFmtId="49" fontId="5" fillId="116" borderId="115" xfId="0">
      <alignment vertical="center" wrapText="1"/>
    </xf>
    <xf numFmtId="179" fontId="5" fillId="117" borderId="116" xfId="0">
      <alignment horizontal="right" vertical="center"/>
    </xf>
    <xf numFmtId="179" fontId="5" fillId="118" borderId="117" xfId="0">
      <alignment horizontal="right" vertical="center"/>
    </xf>
    <xf numFmtId="179" fontId="5" fillId="119" borderId="118" xfId="0">
      <alignment horizontal="right" vertical="center"/>
    </xf>
    <xf numFmtId="49" fontId="5" fillId="120" borderId="119" xfId="0">
      <alignment horizontal="center" vertical="center"/>
    </xf>
    <xf numFmtId="179" fontId="5" fillId="121" borderId="120" xfId="0">
      <alignment horizontal="center" vertical="center"/>
    </xf>
    <xf numFmtId="179" fontId="5" fillId="122" borderId="121" xfId="0">
      <alignment horizontal="center" vertical="center"/>
    </xf>
    <xf numFmtId="49" fontId="5" fillId="123" borderId="122" xfId="0">
      <alignment vertical="center"/>
    </xf>
    <xf numFmtId="49" fontId="5" fillId="124" borderId="123" xfId="0">
      <alignment vertical="center"/>
    </xf>
    <xf numFmtId="179" fontId="5" fillId="125" borderId="124" xfId="0">
      <alignment horizontal="right" vertical="center"/>
    </xf>
    <xf numFmtId="49" fontId="5" fillId="126" borderId="125" xfId="0">
      <alignment horizontal="right" vertical="center"/>
    </xf>
    <xf numFmtId="49" fontId="5" fillId="127" borderId="126" xfId="0">
      <alignment vertical="center"/>
    </xf>
    <xf numFmtId="179" fontId="5" fillId="128" borderId="127" xfId="0">
      <alignment horizontal="right" vertical="center"/>
    </xf>
    <xf numFmtId="49" fontId="5" fillId="129" borderId="128" xfId="0">
      <alignment vertical="center"/>
    </xf>
    <xf numFmtId="179" fontId="5" fillId="130" borderId="129" xfId="0">
      <alignment horizontal="right" vertical="center"/>
    </xf>
    <xf numFmtId="49" fontId="7" fillId="131" borderId="130" xfId="0">
      <alignment horizontal="center" vertical="center"/>
    </xf>
    <xf numFmtId="49" fontId="7" fillId="132" borderId="131" xfId="0">
      <alignment horizontal="center" vertical="center"/>
    </xf>
    <xf numFmtId="49" fontId="5" fillId="133" borderId="132" xfId="0">
      <alignment vertical="center"/>
    </xf>
    <xf numFmtId="179" fontId="5" fillId="134" borderId="133" xfId="0">
      <alignment horizontal="right" vertical="center"/>
    </xf>
    <xf numFmtId="49" fontId="7" fillId="135" borderId="134" xfId="0">
      <alignment horizontal="center" vertical="center"/>
    </xf>
    <xf numFmtId="179" fontId="5" fillId="136" borderId="135" xfId="0">
      <alignment horizontal="right" vertical="center"/>
    </xf>
    <xf numFmtId="49" fontId="21" fillId="137" borderId="136" xfId="0"/>
    <xf numFmtId="0" fontId="5" fillId="138" borderId="137" xfId="0">
      <alignment vertical="center"/>
    </xf>
    <xf numFmtId="49" fontId="22" fillId="139" borderId="138" xfId="0">
      <alignment horizontal="center" vertical="center"/>
    </xf>
    <xf numFmtId="49" fontId="5" fillId="140" borderId="139" xfId="0">
      <alignment horizontal="center" vertical="center"/>
    </xf>
    <xf numFmtId="49" fontId="5" fillId="141" borderId="140" xfId="0">
      <alignment vertical="center"/>
    </xf>
    <xf numFmtId="179" fontId="5" fillId="142" borderId="141" xfId="0">
      <alignment horizontal="right" vertical="center"/>
    </xf>
    <xf numFmtId="49" fontId="5" fillId="143" borderId="142" xfId="0">
      <alignment vertical="center"/>
    </xf>
    <xf numFmtId="180" fontId="5" fillId="144" borderId="143" xfId="0">
      <alignment horizontal="center" vertical="center"/>
    </xf>
    <xf numFmtId="49" fontId="5" fillId="145" borderId="144" xfId="0">
      <alignment horizontal="center" vertical="center"/>
    </xf>
    <xf numFmtId="49" fontId="5" fillId="146" borderId="145" xfId="0">
      <alignment horizontal="center" vertical="center"/>
    </xf>
    <xf numFmtId="49" fontId="5" fillId="147" borderId="146" xfId="0">
      <alignment horizontal="left" vertical="center"/>
    </xf>
    <xf numFmtId="179" fontId="5" fillId="148" borderId="147" xfId="0">
      <alignment horizontal="right" vertical="center"/>
    </xf>
    <xf numFmtId="49" fontId="5" fillId="149" borderId="148" xfId="0">
      <alignment horizontal="center" vertical="center"/>
    </xf>
    <xf numFmtId="49" fontId="5" fillId="150" borderId="149" xfId="0">
      <alignment horizontal="center" vertical="center"/>
    </xf>
    <xf numFmtId="49" fontId="5" fillId="151" borderId="150" xfId="0">
      <alignment horizontal="center" vertical="center"/>
    </xf>
    <xf numFmtId="0" fontId="5" fillId="152" borderId="151" xfId="0">
      <alignment horizontal="right" vertical="center"/>
    </xf>
    <xf numFmtId="49" fontId="20" fillId="153" borderId="152" xfId="0">
      <alignment horizontal="center" vertical="center"/>
    </xf>
    <xf numFmtId="49" fontId="20" fillId="154" borderId="153" xfId="0">
      <alignment horizontal="center" vertical="center"/>
    </xf>
    <xf numFmtId="0" fontId="20" fillId="155" borderId="154" xfId="0">
      <alignment horizontal="center" vertical="center"/>
    </xf>
    <xf numFmtId="0" fontId="20" fillId="156" borderId="155" xfId="0">
      <alignment horizontal="center" vertical="center"/>
    </xf>
    <xf numFmtId="0" fontId="20" fillId="157" borderId="156" xfId="0">
      <alignment horizontal="center" vertical="center"/>
    </xf>
    <xf numFmtId="0" fontId="20" fillId="158" borderId="157" xfId="0">
      <alignment horizontal="center" vertical="center"/>
    </xf>
    <xf numFmtId="49" fontId="20" fillId="159" borderId="158" xfId="0">
      <alignment horizontal="center" vertical="center"/>
    </xf>
    <xf numFmtId="49" fontId="20" fillId="160" borderId="159" xfId="0">
      <alignment horizontal="center" vertical="center" wrapText="1"/>
    </xf>
    <xf numFmtId="49" fontId="5" fillId="161" borderId="160" xfId="0">
      <alignment vertical="center"/>
    </xf>
    <xf numFmtId="0" fontId="20" fillId="162" borderId="161" xfId="0">
      <alignment horizontal="center" vertical="center"/>
    </xf>
    <xf numFmtId="49" fontId="5" fillId="163" borderId="162" xfId="0">
      <alignment horizontal="center" vertical="center"/>
    </xf>
    <xf numFmtId="0" fontId="5" fillId="164" borderId="163" xfId="0"/>
    <xf numFmtId="0" fontId="18" fillId="165" borderId="164" xfId="0">
      <alignment horizontal="left" vertical="center"/>
    </xf>
    <xf numFmtId="49" fontId="5" fillId="166" borderId="165" xfId="0"/>
    <xf numFmtId="49" fontId="20" fillId="167" borderId="166" xfId="0">
      <alignment horizontal="left" vertical="center"/>
    </xf>
    <xf numFmtId="49" fontId="5" fillId="168" borderId="167" xfId="0">
      <alignment horizontal="left" vertical="center"/>
    </xf>
    <xf numFmtId="49" fontId="5" fillId="169" borderId="168" xfId="0">
      <alignment vertical="center" shrinkToFit="1"/>
    </xf>
    <xf numFmtId="49" fontId="5" fillId="170" borderId="169" xfId="0">
      <alignment vertical="center" wrapText="1"/>
    </xf>
    <xf numFmtId="49" fontId="5" fillId="171" borderId="170" xfId="0">
      <alignment horizontal="center" vertical="center"/>
    </xf>
    <xf numFmtId="49" fontId="5" fillId="172" borderId="171" xfId="0">
      <alignment vertical="center" shrinkToFit="1"/>
    </xf>
    <xf numFmtId="49" fontId="5" fillId="173" borderId="172" xfId="0">
      <alignment vertical="center" shrinkToFit="1"/>
    </xf>
    <xf numFmtId="49" fontId="5" fillId="174" borderId="173" xfId="0">
      <alignment vertical="center" shrinkToFit="1"/>
    </xf>
    <xf numFmtId="49" fontId="5" fillId="175" borderId="174" xfId="0">
      <alignment horizontal="center" vertical="center" shrinkToFit="1"/>
    </xf>
    <xf numFmtId="49" fontId="5" fillId="176" borderId="175" xfId="0">
      <alignment horizontal="center" vertical="center"/>
    </xf>
    <xf numFmtId="0" fontId="5" fillId="177" borderId="176" xfId="0"/>
    <xf numFmtId="0" fontId="5" fillId="178" borderId="177" xfId="0">
      <alignment horizontal="left"/>
    </xf>
    <xf numFmtId="49" fontId="5" fillId="179" borderId="178" xfId="0">
      <alignment vertical="center"/>
    </xf>
    <xf numFmtId="49" fontId="5" fillId="180" borderId="179" xfId="0">
      <alignment vertical="center" wrapText="1"/>
    </xf>
    <xf numFmtId="49" fontId="5" fillId="181" borderId="180" xfId="0">
      <alignment vertical="center" wrapText="1"/>
    </xf>
    <xf numFmtId="49" fontId="5" fillId="182" borderId="181" xfId="0">
      <alignment vertical="center"/>
    </xf>
    <xf numFmtId="49" fontId="5" fillId="183" borderId="182" xfId="0">
      <alignment vertical="center" wrapText="1"/>
    </xf>
    <xf numFmtId="49" fontId="5" fillId="184" borderId="183" xfId="0">
      <alignment vertical="center" wrapText="1"/>
    </xf>
    <xf numFmtId="49" fontId="5" fillId="185" borderId="184" xfId="0">
      <alignment horizontal="left" vertical="center"/>
    </xf>
    <xf numFmtId="49" fontId="5" fillId="186" borderId="185" xfId="0">
      <alignment vertical="center"/>
    </xf>
    <xf numFmtId="49" fontId="5" fillId="187" borderId="186" xfId="0">
      <alignment horizontal="center" vertical="center"/>
    </xf>
    <xf numFmtId="49" fontId="5" fillId="188" borderId="187" xfId="0">
      <alignment horizontal="center" vertical="center"/>
    </xf>
    <xf numFmtId="49" fontId="5" fillId="189" borderId="188" xfId="0">
      <alignment vertical="center"/>
    </xf>
    <xf numFmtId="49" fontId="5" fillId="190" borderId="189" xfId="0">
      <alignment horizontal="left" vertical="center"/>
    </xf>
    <xf numFmtId="0" fontId="23" fillId="191" borderId="190" xfId="0">
      <alignment horizontal="center" vertical="center"/>
    </xf>
    <xf numFmtId="0" fontId="17" fillId="192" borderId="191" xfId="0">
      <alignment vertical="center"/>
    </xf>
    <xf numFmtId="0" fontId="17" fillId="193" borderId="192" xfId="0">
      <alignment horizontal="right" vertical="center"/>
    </xf>
    <xf numFmtId="49" fontId="17" fillId="194" borderId="193" xfId="0">
      <alignment horizontal="left" vertical="center" wrapText="1"/>
    </xf>
    <xf numFmtId="0" fontId="17" fillId="195" borderId="194" xfId="0">
      <alignment vertical="center"/>
    </xf>
    <xf numFmtId="0" fontId="17" fillId="196" borderId="195" xfId="0">
      <alignment horizontal="right" vertical="center"/>
    </xf>
    <xf numFmtId="0" fontId="24" fillId="197" borderId="196" xfId="0">
      <alignment horizontal="center" vertical="center"/>
    </xf>
    <xf numFmtId="0" fontId="24" fillId="198" borderId="197" xfId="0">
      <alignment horizontal="center" vertical="center" wrapText="1"/>
    </xf>
    <xf numFmtId="0" fontId="17" fillId="199" borderId="198" xfId="0">
      <alignment horizontal="left" vertical="center"/>
    </xf>
    <xf numFmtId="179" fontId="17" fillId="200" borderId="199" xfId="0">
      <alignment horizontal="right" vertical="center"/>
    </xf>
    <xf numFmtId="0" fontId="17" fillId="201" borderId="200" xfId="0">
      <alignment vertical="center"/>
    </xf>
    <xf numFmtId="179" fontId="17" fillId="202" borderId="201" xfId="0">
      <alignment horizontal="right" vertical="center"/>
    </xf>
    <xf numFmtId="179" fontId="17" fillId="203" borderId="202" xfId="0">
      <alignment horizontal="center" vertical="center"/>
    </xf>
    <xf numFmtId="0" fontId="17" fillId="204" borderId="203" xfId="0">
      <alignment horizontal="center" vertical="center" wrapText="1"/>
    </xf>
    <xf numFmtId="179" fontId="17" fillId="205" borderId="204" xfId="0">
      <alignment horizontal="right" vertical="center" wrapText="1"/>
    </xf>
    <xf numFmtId="0" fontId="25" fillId="206" borderId="205" xfId="0"/>
    <xf numFmtId="0" fontId="23" fillId="207" borderId="206" xfId="0">
      <alignment horizontal="center" vertical="center" wrapText="1"/>
    </xf>
    <xf numFmtId="0" fontId="17" fillId="208" borderId="207" xfId="0">
      <alignment horizontal="center" vertical="center" wrapText="1"/>
    </xf>
    <xf numFmtId="0" fontId="17" fillId="209" borderId="208" xfId="0">
      <alignment vertical="center" wrapText="1"/>
    </xf>
    <xf numFmtId="0" fontId="17" fillId="210" borderId="209" xfId="0">
      <alignment horizontal="left" vertical="center" wrapText="1"/>
    </xf>
    <xf numFmtId="0" fontId="17" fillId="211" borderId="210" xfId="0">
      <alignment horizontal="center" vertical="center"/>
    </xf>
    <xf numFmtId="177" fontId="17" fillId="212" borderId="211" xfId="0">
      <alignment horizontal="right" vertical="center"/>
    </xf>
    <xf numFmtId="177" fontId="17" fillId="213" borderId="212" xfId="0">
      <alignment horizontal="right" vertical="center"/>
    </xf>
    <xf numFmtId="177" fontId="17" fillId="214" borderId="213" xfId="0">
      <alignment horizontal="right" vertical="center"/>
    </xf>
    <xf numFmtId="0" fontId="17" fillId="215" borderId="214" xfId="0">
      <alignment horizontal="right" vertical="center"/>
    </xf>
    <xf numFmtId="0" fontId="17" fillId="216" borderId="215" xfId="0">
      <alignment horizontal="right" vertical="center"/>
    </xf>
    <xf numFmtId="49" fontId="20" fillId="217" borderId="216" xfId="0">
      <alignment horizontal="center" vertical="center"/>
    </xf>
    <xf numFmtId="177" fontId="5" fillId="218" borderId="217" xfId="0">
      <alignment horizontal="right" vertical="center"/>
    </xf>
    <xf numFmtId="177" fontId="5" fillId="219" borderId="218" xfId="0">
      <alignment horizontal="right" vertical="center"/>
    </xf>
    <xf numFmtId="177" fontId="5" fillId="220" borderId="219" xfId="0">
      <alignment horizontal="center" vertical="center"/>
    </xf>
    <xf numFmtId="49" fontId="5" fillId="221" borderId="220" xfId="0">
      <alignment horizontal="center" vertical="center"/>
    </xf>
    <xf numFmtId="49" fontId="20" fillId="222" borderId="221" xfId="0">
      <alignment horizontal="center" vertical="center"/>
    </xf>
    <xf numFmtId="49" fontId="26" fillId="223" borderId="222" xfId="0">
      <alignment horizontal="center" vertical="center"/>
    </xf>
    <xf numFmtId="49" fontId="26" fillId="224" borderId="223" xfId="0">
      <alignment horizontal="center" vertical="center"/>
    </xf>
    <xf numFmtId="49" fontId="5" fillId="225" borderId="224" xfId="0">
      <alignment horizontal="center" vertical="center" wrapText="1"/>
    </xf>
    <xf numFmtId="178" fontId="7" fillId="226" borderId="225" xfId="0">
      <alignment horizontal="right" vertical="center"/>
    </xf>
    <xf numFmtId="178" fontId="7" fillId="227" borderId="226" xfId="0">
      <alignment horizontal="right" vertical="center"/>
    </xf>
    <xf numFmtId="177" fontId="26" fillId="228" borderId="227" xfId="0">
      <alignment horizontal="center" vertical="center"/>
    </xf>
    <xf numFmtId="49" fontId="26" fillId="229" borderId="228" xfId="0">
      <alignment horizontal="center" vertical="center"/>
    </xf>
    <xf numFmtId="49" fontId="26" fillId="230" borderId="229" xfId="0">
      <alignment horizontal="center" vertical="center"/>
    </xf>
    <xf numFmtId="180" fontId="7" fillId="231" borderId="230" xfId="0">
      <alignment horizontal="right" vertical="center"/>
    </xf>
    <xf numFmtId="180" fontId="7" fillId="232" borderId="231" xfId="0">
      <alignment horizontal="right" vertical="center"/>
    </xf>
    <xf numFmtId="180" fontId="7" fillId="233" borderId="232" xfId="0">
      <alignment horizontal="right" vertical="center"/>
    </xf>
    <xf numFmtId="180" fontId="7" fillId="234" borderId="233" xfId="0">
      <alignment horizontal="right" vertical="center"/>
    </xf>
    <xf numFmtId="49" fontId="5" fillId="235" borderId="234" xfId="0">
      <alignment vertical="center" wrapText="1"/>
    </xf>
    <xf numFmtId="49" fontId="5" fillId="236" borderId="235" xfId="0">
      <alignment horizontal="center" vertical="center" wrapText="1"/>
    </xf>
    <xf numFmtId="0" fontId="7" fillId="237" borderId="236" xfId="0"/>
    <xf numFmtId="0" fontId="11" fillId="238" borderId="237" xfId="0"/>
    <xf numFmtId="0" fontId="27" fillId="239" borderId="238" xfId="0">
      <alignment horizontal="center" vertical="center" wrapText="1"/>
    </xf>
    <xf numFmtId="0" fontId="27" fillId="240" borderId="239" xfId="0">
      <alignment horizontal="left" vertical="center" wrapText="1"/>
    </xf>
    <xf numFmtId="0" fontId="27" fillId="241" borderId="240" xfId="0">
      <alignment horizontal="center" vertical="center" wrapText="1"/>
    </xf>
    <xf numFmtId="177" fontId="27" fillId="242" borderId="241" xfId="0">
      <alignment horizontal="right" vertical="center" wrapText="1"/>
    </xf>
    <xf numFmtId="0" fontId="27" fillId="243" borderId="242" xfId="0">
      <alignment horizontal="left" vertical="center" wrapText="1"/>
    </xf>
    <xf numFmtId="179" fontId="27" fillId="244" borderId="243" xfId="0">
      <alignment horizontal="right" vertical="center" wrapText="1"/>
    </xf>
    <xf numFmtId="0" fontId="27" fillId="245" borderId="244" xfId="0">
      <alignment horizontal="left" vertical="center" wrapText="1"/>
    </xf>
    <xf numFmtId="0" fontId="27" fillId="246" borderId="245" xfId="0">
      <alignment horizontal="center" vertical="center" wrapText="1"/>
    </xf>
    <xf numFmtId="0" fontId="27" fillId="247" borderId="246" xfId="0">
      <alignment horizontal="left" vertical="center" wrapText="1"/>
    </xf>
    <xf numFmtId="0" fontId="27" fillId="248" borderId="247" xfId="0">
      <alignment horizontal="center" vertical="center" wrapText="1"/>
    </xf>
    <xf numFmtId="0" fontId="27" fillId="249" borderId="248" xfId="0">
      <alignment vertical="center" wrapText="1"/>
    </xf>
    <xf numFmtId="0" fontId="27" fillId="250" borderId="249" xfId="0">
      <alignment vertical="center" wrapText="1"/>
    </xf>
    <xf numFmtId="0" fontId="7" fillId="251" borderId="250" xfId="0"/>
    <xf numFmtId="0" fontId="7" fillId="252" borderId="251" xfId="0"/>
    <xf numFmtId="179" fontId="27" fillId="253" borderId="252" xfId="0">
      <alignment horizontal="right" vertical="center" wrapText="1"/>
    </xf>
    <xf numFmtId="0" fontId="27" fillId="254" borderId="253" xfId="0">
      <alignment vertical="center" wrapText="1"/>
    </xf>
    <xf numFmtId="0" fontId="27" fillId="255" borderId="254" xfId="0">
      <alignment horizontal="center" vertical="center" wrapText="1"/>
    </xf>
    <xf numFmtId="0" fontId="27" fillId="256" borderId="255" xfId="0">
      <alignment horizontal="center" vertical="center" wrapText="1"/>
    </xf>
    <xf numFmtId="0" fontId="8" fillId="257" borderId="256" xfId="0">
      <alignment horizontal="center" vertical="center"/>
    </xf>
    <xf numFmtId="0" fontId="17" fillId="258" borderId="257" xfId="0">
      <alignment horizontal="center" vertical="center"/>
    </xf>
    <xf numFmtId="0" fontId="17" fillId="259" borderId="258" xfId="0">
      <alignment horizontal="left" vertical="center"/>
    </xf>
    <xf numFmtId="0" fontId="17" fillId="260" borderId="259" xfId="0">
      <alignment horizontal="center" vertical="center" wrapText="1"/>
    </xf>
    <xf numFmtId="0" fontId="17" fillId="261" borderId="260" xfId="0">
      <alignment horizontal="left" vertical="center"/>
    </xf>
    <xf numFmtId="0" fontId="17" fillId="262" borderId="261" xfId="0">
      <alignment horizontal="center" vertical="center"/>
    </xf>
    <xf numFmtId="177" fontId="17" fillId="263" borderId="262" xfId="0">
      <alignment horizontal="right" vertical="center"/>
    </xf>
    <xf numFmtId="179" fontId="17" fillId="264" borderId="263" xfId="0">
      <alignment horizontal="right" vertical="center"/>
    </xf>
    <xf numFmtId="0" fontId="17" fillId="265" borderId="264" xfId="0">
      <alignment horizontal="left" vertical="center"/>
    </xf>
    <xf numFmtId="0" fontId="17" fillId="266" borderId="265" xfId="0">
      <alignment horizontal="center" vertical="center"/>
    </xf>
    <xf numFmtId="0" fontId="17" fillId="267" borderId="266" xfId="0">
      <alignment horizontal="left" vertical="center"/>
    </xf>
    <xf numFmtId="0" fontId="17" fillId="268" borderId="267" xfId="0">
      <alignment horizontal="center" vertical="center"/>
    </xf>
    <xf numFmtId="0" fontId="17" fillId="269" borderId="268" xfId="0">
      <alignment horizontal="center" vertical="center" wrapText="1"/>
    </xf>
    <xf numFmtId="0" fontId="17" fillId="270" borderId="269" xfId="0">
      <alignment horizontal="center" vertical="center"/>
    </xf>
    <xf numFmtId="0" fontId="17" fillId="271" borderId="270" xfId="0">
      <alignment horizontal="left" vertical="center"/>
    </xf>
    <xf numFmtId="0" fontId="17" fillId="272" borderId="271" xfId="0">
      <alignment horizontal="center" vertical="center"/>
    </xf>
    <xf numFmtId="179" fontId="17" fillId="273" borderId="272" xfId="0">
      <alignment horizontal="right" vertical="center"/>
    </xf>
    <xf numFmtId="179" fontId="17" fillId="274" borderId="273" xfId="0">
      <alignment horizontal="right" vertical="center"/>
    </xf>
    <xf numFmtId="0" fontId="28" fillId="275" borderId="274" xfId="0">
      <alignment horizontal="center" vertical="center"/>
    </xf>
    <xf numFmtId="0" fontId="17" fillId="276" borderId="275" xfId="0">
      <alignment horizontal="left" vertical="center"/>
    </xf>
    <xf numFmtId="0" fontId="17" fillId="277" borderId="276" xfId="0">
      <alignment horizontal="center" vertical="center"/>
    </xf>
    <xf numFmtId="0" fontId="17" fillId="278" borderId="277" xfId="0">
      <alignment horizontal="left" vertical="center"/>
    </xf>
    <xf numFmtId="0" fontId="17" fillId="279" borderId="278" xfId="0">
      <alignment horizontal="center" vertical="center"/>
    </xf>
    <xf numFmtId="0" fontId="17" fillId="280" borderId="279" xfId="0">
      <alignment horizontal="left" vertical="center"/>
    </xf>
    <xf numFmtId="0" fontId="17" fillId="281" borderId="280" xfId="0">
      <alignment horizontal="center" vertical="center"/>
    </xf>
    <xf numFmtId="0" fontId="28" fillId="282" borderId="281" xfId="0">
      <alignment horizontal="center" vertical="center" wrapText="1"/>
    </xf>
    <xf numFmtId="0" fontId="29" fillId="283" borderId="282" xfId="0">
      <alignment horizontal="center" vertical="center"/>
    </xf>
    <xf numFmtId="49" fontId="7" fillId="284" borderId="283" xfId="0">
      <alignment horizontal="left" vertical="center" wrapText="1"/>
    </xf>
    <xf numFmtId="0" fontId="11" fillId="285" borderId="284" xfId="0"/>
    <xf numFmtId="0" fontId="7" fillId="286" borderId="285" xfId="0">
      <alignment horizontal="right" vertical="center"/>
    </xf>
    <xf numFmtId="0" fontId="30" fillId="287" borderId="286" xfId="0">
      <alignment horizontal="center" vertical="center"/>
    </xf>
    <xf numFmtId="0" fontId="30" fillId="288" borderId="287" xfId="0">
      <alignment horizontal="center" vertical="center" wrapText="1"/>
    </xf>
    <xf numFmtId="0" fontId="30" fillId="289" borderId="288" xfId="0">
      <alignment horizontal="left" vertical="center"/>
    </xf>
    <xf numFmtId="0" fontId="11" fillId="290" borderId="289" xfId="0"/>
    <xf numFmtId="0" fontId="7" fillId="291" borderId="290" xfId="0"/>
    <xf numFmtId="0" fontId="7" fillId="292" borderId="291" xfId="0">
      <alignment horizontal="left" vertical="center"/>
    </xf>
    <xf numFmtId="0" fontId="7" fillId="293" borderId="292" xfId="0">
      <alignment horizontal="center" vertical="center" wrapText="1"/>
    </xf>
    <xf numFmtId="0" fontId="7" fillId="294" borderId="293" xfId="0">
      <alignment horizontal="left" vertical="center"/>
    </xf>
    <xf numFmtId="179" fontId="7" fillId="295" borderId="294" xfId="0">
      <alignment horizontal="right" vertical="center"/>
    </xf>
    <xf numFmtId="0" fontId="30" fillId="296" borderId="295" xfId="0">
      <alignment horizontal="center"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0" fontId="11" fillId="300" borderId="299" xfId="0">
      <alignment horizontal="center" vertical="center"/>
    </xf>
    <xf numFmtId="0" fontId="7" fillId="301" borderId="300" xfId="0">
      <alignment horizontal="center" vertical="center"/>
    </xf>
    <xf numFmtId="0" fontId="7" fillId="302" borderId="301" xfId="0">
      <alignment horizontal="left" vertical="center"/>
    </xf>
    <xf numFmtId="181" fontId="7" fillId="303" borderId="302" xfId="0">
      <alignment horizontal="right" vertical="center"/>
    </xf>
    <xf numFmtId="0" fontId="31" fillId="304" borderId="303" xfId="0">
      <alignment horizontal="center" vertical="center"/>
    </xf>
    <xf numFmtId="49" fontId="7" fillId="305" borderId="304" xfId="0">
      <alignment horizontal="left" vertical="center" wrapText="1"/>
    </xf>
    <xf numFmtId="0" fontId="7" fillId="306" borderId="305" xfId="0">
      <alignment vertical="center"/>
    </xf>
    <xf numFmtId="0" fontId="30" fillId="307" borderId="306" xfId="0">
      <alignment horizontal="center" vertical="center"/>
    </xf>
    <xf numFmtId="0" fontId="11" fillId="308" borderId="307" xfId="0"/>
    <xf numFmtId="0" fontId="11" fillId="309" borderId="308" xfId="0">
      <alignment vertical="center"/>
    </xf>
    <xf numFmtId="180" fontId="7" fillId="310" borderId="309" xfId="0">
      <alignment horizontal="right" vertical="center" wrapText="1"/>
    </xf>
    <xf numFmtId="0" fontId="11" fillId="311" borderId="310" xfId="0"/>
    <xf numFmtId="0" fontId="7" fillId="312" borderId="311" xfId="0">
      <alignment horizontal="left" vertical="center"/>
    </xf>
    <xf numFmtId="179" fontId="7" fillId="313" borderId="312" xfId="0">
      <alignment horizontal="right" vertical="center"/>
    </xf>
    <xf numFmtId="0" fontId="7" fillId="314" borderId="313" xfId="0">
      <alignment horizontal="center" vertical="center"/>
    </xf>
    <xf numFmtId="181" fontId="7" fillId="315" borderId="314" xfId="0">
      <alignment horizontal="right" vertical="center"/>
    </xf>
    <xf numFmtId="0" fontId="31" fillId="316" borderId="315" xfId="0">
      <alignment horizontal="center" vertical="center"/>
    </xf>
    <xf numFmtId="49" fontId="7" fillId="317" borderId="316" xfId="0">
      <alignment horizontal="left" vertical="center" wrapText="1"/>
    </xf>
    <xf numFmtId="0" fontId="7" fillId="318" borderId="317" xfId="0">
      <alignment horizontal="left" vertical="center"/>
    </xf>
    <xf numFmtId="0" fontId="7" fillId="319" borderId="318" xfId="0">
      <alignment horizontal="left" vertical="center"/>
    </xf>
    <xf numFmtId="179" fontId="7" fillId="320" borderId="319" xfId="0">
      <alignment horizontal="right" vertical="center"/>
    </xf>
    <xf numFmtId="0" fontId="30" fillId="321" borderId="320" xfId="0">
      <alignment horizontal="center" vertical="center"/>
    </xf>
    <xf numFmtId="0" fontId="7" fillId="322" borderId="321" xfId="0">
      <alignment horizontal="right" vertical="center"/>
    </xf>
    <xf numFmtId="0" fontId="7" fillId="323" borderId="322" xfId="0">
      <alignment horizontal="center" vertical="center"/>
    </xf>
    <xf numFmtId="49" fontId="7" fillId="324" borderId="323" xfId="0">
      <alignment horizontal="left" vertical="center" wrapText="1"/>
    </xf>
    <xf numFmtId="0" fontId="31" fillId="325" borderId="324" xfId="0">
      <alignment horizontal="center" vertical="center"/>
    </xf>
    <xf numFmtId="182" fontId="7" fillId="326" borderId="325" xfId="0">
      <alignment horizontal="right" vertical="center"/>
    </xf>
    <xf numFmtId="0" fontId="7" fillId="327" borderId="326" xfId="0">
      <alignment horizontal="center" vertical="center"/>
    </xf>
    <xf numFmtId="180" fontId="7" fillId="328" borderId="327" xfId="0">
      <alignment horizontal="right" vertical="center"/>
    </xf>
    <xf numFmtId="177" fontId="7" fillId="329" borderId="328" xfId="0">
      <alignment horizontal="right" vertical="center"/>
    </xf>
    <xf numFmtId="0" fontId="7" fillId="330" borderId="329" xfId="0">
      <alignment horizontal="left" vertical="center"/>
    </xf>
    <xf numFmtId="0" fontId="7" fillId="331" borderId="330" xfId="0">
      <alignment horizontal="right" vertical="center"/>
    </xf>
    <xf numFmtId="0" fontId="11" fillId="332" borderId="331" xfId="0">
      <alignment horizontal="left" vertical="center"/>
    </xf>
    <xf numFmtId="0" fontId="11" fillId="333" borderId="332" xfId="0">
      <alignment horizontal="left" vertical="center"/>
    </xf>
    <xf numFmtId="0" fontId="7" fillId="334" borderId="333" xfId="0">
      <alignment horizontal="left" vertical="center" wrapText="1"/>
    </xf>
    <xf numFmtId="0" fontId="11" fillId="335" borderId="334" xfId="0"/>
    <xf numFmtId="0" fontId="11" fillId="336" borderId="335" xfId="0">
      <alignment horizontal="center" vertical="center" wrapText="1"/>
    </xf>
    <xf numFmtId="0" fontId="7" fillId="337" borderId="336" xfId="0">
      <alignment horizontal="left" vertical="center"/>
    </xf>
    <xf numFmtId="0" fontId="11" fillId="338" borderId="337" xfId="0">
      <alignment horizontal="left" vertical="center"/>
    </xf>
    <xf numFmtId="0" fontId="7" fillId="339" borderId="338" xfId="0">
      <alignment horizontal="center" vertical="center"/>
    </xf>
    <xf numFmtId="0" fontId="7" fillId="340" borderId="339" xfId="0">
      <alignment horizontal="left" vertical="center" wrapText="1"/>
    </xf>
    <xf numFmtId="180" fontId="7" fillId="341" borderId="340" xfId="0">
      <alignment horizontal="right" vertical="center"/>
    </xf>
    <xf numFmtId="0" fontId="30" fillId="342" borderId="341" xfId="0">
      <alignment horizontal="left" vertical="center"/>
    </xf>
    <xf numFmtId="0" fontId="7" fillId="343" borderId="342" xfId="0"/>
    <xf numFmtId="0" fontId="7" fillId="344" borderId="343" xfId="0">
      <alignment horizontal="left" vertical="center" wrapText="1"/>
    </xf>
    <xf numFmtId="0" fontId="7" fillId="345" borderId="344" xfId="0">
      <alignment horizontal="center" vertical="center" wrapText="1"/>
    </xf>
    <xf numFmtId="180" fontId="7" fillId="346" borderId="345" xfId="0">
      <alignment horizontal="left" vertical="center"/>
    </xf>
    <xf numFmtId="0" fontId="7" fillId="347" borderId="346" xfId="0">
      <alignment horizontal="center" vertical="center"/>
    </xf>
    <xf numFmtId="180" fontId="7" fillId="348" borderId="347" xfId="0">
      <alignment horizontal="right" vertical="center"/>
    </xf>
    <xf numFmtId="180" fontId="32" fillId="349" borderId="348" xfId="0">
      <alignment horizontal="center" vertical="center" wrapText="1"/>
    </xf>
    <xf numFmtId="0" fontId="7" fillId="350" borderId="349" xfId="0">
      <alignment horizontal="left" vertical="center"/>
    </xf>
    <xf numFmtId="0" fontId="11" fillId="351" borderId="350" xfId="0"/>
    <xf numFmtId="0" fontId="7" fillId="352" borderId="351" xfId="0"/>
    <xf numFmtId="0" fontId="7" fillId="353" borderId="352" xfId="0">
      <alignment horizontal="right" vertical="center"/>
    </xf>
    <xf numFmtId="0" fontId="7" fillId="354" borderId="353" xfId="0">
      <alignment horizontal="right" vertical="center"/>
    </xf>
    <xf numFmtId="0" fontId="7" fillId="355" borderId="354" xfId="0">
      <alignment horizontal="center" vertical="center"/>
    </xf>
    <xf numFmtId="0" fontId="7" fillId="356" borderId="355" xfId="0">
      <alignment horizontal="right"/>
    </xf>
    <xf numFmtId="0" fontId="7" fillId="357" borderId="356" xfId="0">
      <alignment horizontal="right"/>
    </xf>
    <xf numFmtId="0" fontId="30" fillId="358" borderId="357" xfId="0">
      <alignment horizontal="left" vertical="center" wrapText="1"/>
    </xf>
    <xf numFmtId="0" fontId="7" fillId="359" borderId="358" xfId="0">
      <alignment horizontal="left" vertical="center" wrapText="1"/>
    </xf>
    <xf numFmtId="0" fontId="7" fillId="360" borderId="359" xfId="0">
      <alignment horizontal="center" vertical="center" wrapText="1"/>
    </xf>
    <xf numFmtId="183" fontId="7" fillId="361" borderId="360" xfId="0">
      <alignment horizontal="right" vertical="center"/>
    </xf>
    <xf numFmtId="0" fontId="30" fillId="362" borderId="361" xfId="0"/>
    <xf numFmtId="0" fontId="7" fillId="363" borderId="362" xfId="0">
      <alignment horizontal="left" vertical="center" wrapText="1"/>
    </xf>
    <xf numFmtId="0" fontId="7" fillId="364" borderId="363" xfId="0">
      <alignment horizontal="center" vertical="center" wrapText="1"/>
    </xf>
    <xf numFmtId="179" fontId="7" fillId="365" borderId="364" xfId="0">
      <alignment horizontal="right" vertical="center"/>
    </xf>
    <xf numFmtId="0" fontId="7" fillId="366" borderId="365" xfId="0">
      <alignment horizontal="center" vertical="center"/>
    </xf>
    <xf numFmtId="0" fontId="7" fillId="367" borderId="366" xfId="0">
      <alignment horizontal="right" vertical="center"/>
    </xf>
    <xf numFmtId="0" fontId="7" fillId="368" borderId="367" xfId="0">
      <alignment horizontal="center" vertical="center"/>
    </xf>
    <xf numFmtId="49" fontId="7" fillId="369" borderId="368" xfId="0">
      <alignment horizontal="left" vertical="center" wrapText="1"/>
    </xf>
    <xf numFmtId="179" fontId="7" fillId="370" borderId="369" xfId="0">
      <alignment horizontal="right" vertical="center"/>
    </xf>
    <xf numFmtId="0" fontId="7" fillId="371" borderId="370" xfId="0">
      <alignment horizontal="left" vertical="center" wrapText="1"/>
    </xf>
    <xf numFmtId="0" fontId="7" fillId="372" borderId="371" xfId="0">
      <alignment horizontal="center" vertical="center"/>
    </xf>
    <xf numFmtId="0" fontId="30" fillId="373" borderId="372" xfId="0">
      <alignment horizontal="right" vertical="center"/>
    </xf>
    <xf numFmtId="0" fontId="7" fillId="374" borderId="373" xfId="0"/>
    <xf numFmtId="0" fontId="7" fillId="375" borderId="374" xfId="0">
      <alignment horizontal="left" vertical="center"/>
    </xf>
    <xf numFmtId="183" fontId="7" fillId="376" borderId="375" xfId="0">
      <alignment horizontal="right" vertical="center"/>
    </xf>
    <xf numFmtId="0" fontId="31" fillId="377" borderId="376" xfId="0">
      <alignment horizontal="center" vertical="center"/>
    </xf>
    <xf numFmtId="177" fontId="7" fillId="378" borderId="377" xfId="0">
      <alignment horizontal="right" vertical="center"/>
    </xf>
    <xf numFmtId="0" fontId="7" fillId="379" borderId="378" xfId="0">
      <alignment horizontal="center" vertical="center" wrapText="1"/>
    </xf>
    <xf numFmtId="0" fontId="33" fillId="380" borderId="379" xfId="0">
      <alignment horizontal="left" vertical="center"/>
    </xf>
    <xf numFmtId="0" fontId="7" fillId="381" borderId="380" xfId="0"/>
    <xf numFmtId="0" fontId="7" fillId="382" borderId="381" xfId="0">
      <alignment horizontal="left" vertical="center"/>
    </xf>
    <xf numFmtId="0" fontId="7" fillId="383" borderId="382" xfId="0">
      <alignment horizontal="right" vertical="center"/>
    </xf>
    <xf numFmtId="0" fontId="34" fillId="384" borderId="383" xfId="0">
      <alignment horizontal="center"/>
    </xf>
    <xf numFmtId="0" fontId="34" fillId="385" borderId="384" xfId="0">
      <alignment horizontal="right" vertical="center"/>
    </xf>
    <xf numFmtId="49" fontId="34" fillId="386" borderId="385" xfId="0">
      <alignment horizontal="left" vertical="center" wrapText="1"/>
    </xf>
    <xf numFmtId="0" fontId="34" fillId="387" borderId="386" xfId="0">
      <alignment horizontal="left" vertical="center" wrapText="1"/>
    </xf>
    <xf numFmtId="0" fontId="34" fillId="388" borderId="387" xfId="0">
      <alignment horizontal="right" vertical="center"/>
    </xf>
    <xf numFmtId="0" fontId="34" fillId="389" borderId="388" xfId="0">
      <alignment horizontal="center"/>
    </xf>
    <xf numFmtId="0" fontId="35" fillId="390" borderId="389" xfId="0">
      <alignment horizontal="center" vertical="center"/>
    </xf>
    <xf numFmtId="0" fontId="35" fillId="391" borderId="390" xfId="0">
      <alignment horizontal="center" vertical="center"/>
    </xf>
    <xf numFmtId="0" fontId="35" fillId="392" borderId="391" xfId="0">
      <alignment horizontal="center" vertical="center" wrapText="1"/>
    </xf>
    <xf numFmtId="0" fontId="35" fillId="393" borderId="392" xfId="0">
      <alignment horizontal="center" vertical="center"/>
    </xf>
    <xf numFmtId="0" fontId="35" fillId="394" borderId="393" xfId="0">
      <alignment horizontal="left" vertical="center"/>
    </xf>
    <xf numFmtId="0" fontId="34" fillId="395" borderId="394" xfId="0">
      <alignment horizontal="center"/>
    </xf>
    <xf numFmtId="0" fontId="34" fillId="396" borderId="395" xfId="0">
      <alignment horizontal="left" vertical="center"/>
    </xf>
    <xf numFmtId="0" fontId="34" fillId="397" borderId="396" xfId="0">
      <alignment horizontal="center" vertical="center" wrapText="1"/>
    </xf>
    <xf numFmtId="179" fontId="34" fillId="398" borderId="397" xfId="0">
      <alignment horizontal="right" vertical="center"/>
    </xf>
    <xf numFmtId="0" fontId="35" fillId="399" borderId="398" xfId="0">
      <alignment horizontal="center"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3" borderId="402" xfId="0">
      <alignment horizontal="center" vertical="center" wrapText="1"/>
    </xf>
    <xf numFmtId="0" fontId="34" fillId="404" borderId="403" xfId="0">
      <alignment horizontal="center" vertical="center"/>
    </xf>
    <xf numFmtId="0" fontId="34" fillId="405" borderId="404" xfId="0">
      <alignment horizontal="center" vertical="center" wrapText="1"/>
    </xf>
    <xf numFmtId="181" fontId="34" fillId="406" borderId="405" xfId="0">
      <alignment horizontal="right" vertical="center"/>
    </xf>
    <xf numFmtId="49" fontId="36" fillId="407" borderId="406" xfId="0">
      <alignment horizontal="center" vertical="center" wrapText="1"/>
    </xf>
    <xf numFmtId="49" fontId="34" fillId="408" borderId="407" xfId="0">
      <alignment horizontal="left" vertical="center" wrapText="1"/>
    </xf>
    <xf numFmtId="181" fontId="34" fillId="409" borderId="408" xfId="0">
      <alignment horizontal="right" vertical="center"/>
    </xf>
    <xf numFmtId="179" fontId="34" fillId="410" borderId="409" xfId="0">
      <alignment horizontal="right" vertical="center"/>
    </xf>
    <xf numFmtId="0" fontId="34" fillId="411" borderId="410" xfId="0">
      <alignment horizontal="left" vertical="center"/>
    </xf>
    <xf numFmtId="0" fontId="34" fillId="412" borderId="411" xfId="0">
      <alignment horizontal="center" vertical="center" wrapText="1"/>
    </xf>
    <xf numFmtId="0" fontId="34" fillId="413" borderId="412" xfId="0">
      <alignment horizontal="center" vertical="center"/>
    </xf>
    <xf numFmtId="181" fontId="34" fillId="414" borderId="413" xfId="0">
      <alignment horizontal="right" vertical="center"/>
    </xf>
    <xf numFmtId="49" fontId="36" fillId="415" borderId="414" xfId="0">
      <alignment horizontal="center" vertical="center" wrapText="1"/>
    </xf>
    <xf numFmtId="0" fontId="34" fillId="416" borderId="415" xfId="0">
      <alignment horizontal="left" vertical="center"/>
    </xf>
    <xf numFmtId="0" fontId="34" fillId="417" borderId="416" xfId="0">
      <alignment horizontal="center" vertical="center" wrapText="1"/>
    </xf>
    <xf numFmtId="0" fontId="34" fillId="418" borderId="417" xfId="0">
      <alignment horizontal="center" vertical="center"/>
    </xf>
    <xf numFmtId="0" fontId="34" fillId="419" borderId="418" xfId="0">
      <alignment horizontal="right" vertical="center"/>
    </xf>
    <xf numFmtId="0" fontId="36" fillId="420" borderId="419" xfId="0">
      <alignment horizontal="center" vertical="center"/>
    </xf>
    <xf numFmtId="0" fontId="34" fillId="421" borderId="420" xfId="0">
      <alignment horizontal="left" vertical="center" wrapText="1"/>
    </xf>
    <xf numFmtId="0" fontId="36" fillId="422" borderId="421" xfId="0">
      <alignment horizontal="center" vertical="center"/>
    </xf>
    <xf numFmtId="49" fontId="36" fillId="423" borderId="422" xfId="0">
      <alignment horizontal="center" vertical="center" wrapText="1"/>
    </xf>
    <xf numFmtId="49" fontId="34" fillId="424" borderId="423" xfId="0">
      <alignment horizontal="left" vertical="center" wrapText="1"/>
    </xf>
    <xf numFmtId="0" fontId="34" fillId="425" borderId="424" xfId="0">
      <alignment horizontal="center" vertical="center"/>
    </xf>
    <xf numFmtId="0" fontId="34" fillId="426" borderId="425" xfId="0">
      <alignment horizontal="center" vertical="center"/>
    </xf>
    <xf numFmtId="0" fontId="34" fillId="427" borderId="426" xfId="0">
      <alignment horizontal="center" vertical="center"/>
    </xf>
    <xf numFmtId="0" fontId="34" fillId="428" borderId="427" xfId="0">
      <alignment horizontal="left" vertical="center"/>
    </xf>
    <xf numFmtId="0" fontId="7" fillId="429" borderId="428" xfId="0">
      <alignment vertical="center" wrapText="1"/>
    </xf>
    <xf numFmtId="177" fontId="34" fillId="430" borderId="429" xfId="0">
      <alignment horizontal="right" vertical="center"/>
    </xf>
    <xf numFmtId="0" fontId="34" fillId="431" borderId="430" xfId="0">
      <alignment horizontal="right" vertical="center"/>
    </xf>
    <xf numFmtId="0" fontId="11" fillId="432" borderId="431" xfId="0">
      <alignment vertical="center" wrapText="1"/>
    </xf>
    <xf numFmtId="0" fontId="34" fillId="433" borderId="432" xfId="0">
      <alignment horizontal="left" vertical="center"/>
    </xf>
    <xf numFmtId="179" fontId="34" fillId="434" borderId="433" xfId="0">
      <alignment horizontal="right" vertical="center"/>
    </xf>
    <xf numFmtId="179" fontId="34" fillId="435" borderId="434" xfId="0">
      <alignment horizontal="right" vertical="center"/>
    </xf>
    <xf numFmtId="0" fontId="34" fillId="436" borderId="435" xfId="0">
      <alignment horizontal="center" vertical="center"/>
    </xf>
    <xf numFmtId="0" fontId="34" fillId="437" borderId="436" xfId="0"/>
    <xf numFmtId="0" fontId="34" fillId="438" borderId="437" xfId="0">
      <alignment horizontal="right" vertical="center"/>
    </xf>
    <xf numFmtId="0" fontId="34" fillId="439" borderId="438" xfId="0">
      <alignment horizontal="right" vertical="center"/>
    </xf>
    <xf numFmtId="0" fontId="34" fillId="440" borderId="439" xfId="0">
      <alignment horizontal="center" vertical="center"/>
    </xf>
    <xf numFmtId="0" fontId="34" fillId="441" borderId="440" xfId="0"/>
    <xf numFmtId="0" fontId="34" fillId="442" borderId="441" xfId="0">
      <alignment horizontal="right"/>
    </xf>
    <xf numFmtId="0" fontId="34" fillId="443" borderId="442" xfId="0"/>
    <xf numFmtId="0" fontId="34" fillId="444" borderId="443" xfId="0">
      <alignment horizontal="right"/>
    </xf>
    <xf numFmtId="0" fontId="35" fillId="445" borderId="444" xfId="0">
      <alignment horizontal="left" vertical="center" wrapText="1"/>
    </xf>
    <xf numFmtId="0" fontId="34" fillId="446" borderId="445" xfId="0">
      <alignment horizontal="center" vertical="center" wrapText="1"/>
    </xf>
    <xf numFmtId="179" fontId="34" fillId="447" borderId="446" xfId="0">
      <alignment horizontal="right" vertical="center"/>
    </xf>
    <xf numFmtId="179" fontId="34" fillId="448" borderId="447" xfId="0">
      <alignment horizontal="right" vertical="center"/>
    </xf>
    <xf numFmtId="0" fontId="34" fillId="449" borderId="448" xfId="0">
      <alignment horizontal="left" vertical="center" wrapText="1"/>
    </xf>
    <xf numFmtId="0" fontId="34" fillId="450" borderId="449" xfId="0">
      <alignment horizontal="center" vertical="center" wrapText="1"/>
    </xf>
    <xf numFmtId="179" fontId="34" fillId="451" borderId="450" xfId="0">
      <alignment horizontal="right" vertical="center"/>
    </xf>
    <xf numFmtId="0" fontId="34" fillId="452" borderId="451" xfId="0">
      <alignment horizontal="center" vertical="center"/>
    </xf>
    <xf numFmtId="183" fontId="34" fillId="453" borderId="452" xfId="0">
      <alignment horizontal="right" vertical="center"/>
    </xf>
    <xf numFmtId="0" fontId="11" fillId="454" borderId="453" xfId="0">
      <alignment horizontal="center"/>
    </xf>
    <xf numFmtId="0" fontId="11" fillId="455" borderId="454" xfId="0">
      <alignment horizontal="center" vertical="center" wrapText="1"/>
    </xf>
    <xf numFmtId="183" fontId="34" fillId="456" borderId="455" xfId="0">
      <alignment horizontal="right" vertical="center"/>
    </xf>
    <xf numFmtId="0" fontId="11" fillId="457" borderId="456" xfId="0">
      <alignment horizontal="center"/>
    </xf>
    <xf numFmtId="0" fontId="34" fillId="458" borderId="457" xfId="0">
      <alignment horizontal="center" vertical="center"/>
    </xf>
    <xf numFmtId="179" fontId="34" fillId="459" borderId="458" xfId="0">
      <alignment horizontal="right" vertical="center"/>
    </xf>
    <xf numFmtId="0" fontId="7" fillId="460" borderId="459" xfId="0">
      <alignment vertical="center"/>
    </xf>
    <xf numFmtId="179" fontId="34" fillId="461" borderId="460" xfId="0">
      <alignment horizontal="right" vertical="center"/>
    </xf>
    <xf numFmtId="0" fontId="34" fillId="462" borderId="461" xfId="0">
      <alignment horizontal="center" vertical="center"/>
    </xf>
    <xf numFmtId="0" fontId="34" fillId="463" borderId="462" xfId="0">
      <alignment horizontal="center" vertical="center" wrapText="1"/>
    </xf>
    <xf numFmtId="0" fontId="34" fillId="464" borderId="463" xfId="0"/>
    <xf numFmtId="0" fontId="35" fillId="465" borderId="464" xfId="0"/>
    <xf numFmtId="183" fontId="34" fillId="466" borderId="465" xfId="0">
      <alignment horizontal="right" vertical="center"/>
    </xf>
    <xf numFmtId="183" fontId="34" fillId="467" borderId="466" xfId="0">
      <alignment horizontal="right" vertical="center"/>
    </xf>
    <xf numFmtId="0" fontId="34" fillId="468" borderId="467" xfId="0">
      <alignment horizontal="left" vertical="center"/>
    </xf>
    <xf numFmtId="180" fontId="34" fillId="469" borderId="468" xfId="0">
      <alignment horizontal="right" vertical="center"/>
    </xf>
    <xf numFmtId="49" fontId="36" fillId="470" borderId="469" xfId="0">
      <alignment horizontal="center" vertical="center" wrapText="1"/>
    </xf>
    <xf numFmtId="49" fontId="34" fillId="471" borderId="470" xfId="0">
      <alignment horizontal="left" vertical="center" wrapText="1"/>
    </xf>
    <xf numFmtId="0" fontId="34" fillId="472" borderId="471" xfId="0">
      <alignment horizontal="center" vertical="center"/>
    </xf>
    <xf numFmtId="0" fontId="34" fillId="473" borderId="472" xfId="0">
      <alignment horizontal="center" vertical="center"/>
    </xf>
    <xf numFmtId="0" fontId="34" fillId="474" borderId="473" xfId="0">
      <alignment horizontal="center" vertical="center"/>
    </xf>
    <xf numFmtId="49" fontId="34" fillId="475" borderId="474" xfId="0">
      <alignment horizontal="center" vertical="center" wrapText="1"/>
    </xf>
    <xf numFmtId="0" fontId="34" fillId="476" borderId="475" xfId="0">
      <alignment horizontal="left" vertical="center" wrapText="1"/>
    </xf>
    <xf numFmtId="0" fontId="34" fillId="477" borderId="476" xfId="0">
      <alignment horizontal="left" vertical="center" wrapText="1"/>
    </xf>
    <xf numFmtId="49" fontId="35" fillId="478" borderId="477" xfId="0">
      <alignment horizontal="center" vertical="center" wrapText="1"/>
    </xf>
    <xf numFmtId="180" fontId="34" fillId="479" borderId="478" xfId="0">
      <alignment horizontal="right" vertical="center"/>
    </xf>
    <xf numFmtId="0" fontId="34" fillId="480" borderId="479" xfId="0">
      <alignment horizontal="left" vertical="center"/>
    </xf>
    <xf numFmtId="0" fontId="34" fillId="481" borderId="480" xfId="0">
      <alignment horizontal="right" vertical="center"/>
    </xf>
    <xf numFmtId="0" fontId="34" fillId="482" borderId="481" xfId="0">
      <alignment horizontal="center"/>
    </xf>
    <xf numFmtId="179" fontId="34" fillId="483" borderId="482" xfId="0">
      <alignment horizontal="right" vertical="center"/>
    </xf>
    <xf numFmtId="179" fontId="34" fillId="484" borderId="483" xfId="0">
      <alignment horizontal="right" vertical="center"/>
    </xf>
    <xf numFmtId="0" fontId="34" fillId="485" borderId="484" xfId="0">
      <alignment horizontal="center" vertical="center"/>
    </xf>
    <xf numFmtId="0" fontId="35" fillId="486" borderId="485" xfId="0">
      <alignment horizontal="left" vertical="center"/>
    </xf>
    <xf numFmtId="0" fontId="34" fillId="487" borderId="486" xfId="0">
      <alignment horizontal="center" vertical="center"/>
    </xf>
    <xf numFmtId="177" fontId="34" fillId="488" borderId="487" xfId="0">
      <alignment horizontal="right" vertical="center"/>
    </xf>
    <xf numFmtId="0" fontId="34" fillId="489" borderId="488" xfId="0">
      <alignment horizontal="right" vertical="center"/>
    </xf>
    <xf numFmtId="177" fontId="34" fillId="490" borderId="489" xfId="0">
      <alignment horizontal="right" vertical="center"/>
    </xf>
    <xf numFmtId="0" fontId="34" fillId="491" borderId="490" xfId="0">
      <alignment horizontal="right" vertical="center"/>
    </xf>
    <xf numFmtId="0" fontId="34" fillId="492" borderId="491" xfId="0">
      <alignment horizontal="center" vertical="center"/>
    </xf>
    <xf numFmtId="0" fontId="34" fillId="493" borderId="492" xfId="0">
      <alignment horizontal="center" vertical="center"/>
    </xf>
    <xf numFmtId="177" fontId="34" fillId="494" borderId="493" xfId="0">
      <alignment horizontal="right" vertical="center"/>
    </xf>
    <xf numFmtId="0" fontId="35" fillId="495" borderId="494" xfId="0">
      <alignment horizontal="left" vertical="center"/>
    </xf>
    <xf numFmtId="0" fontId="7" fillId="496" borderId="495" xfId="0">
      <alignment vertical="center" wrapText="1"/>
    </xf>
    <xf numFmtId="181" fontId="34" fillId="497" borderId="496" xfId="0">
      <alignment horizontal="right" vertical="center"/>
    </xf>
    <xf numFmtId="180" fontId="34" fillId="498" borderId="497" xfId="0">
      <alignment horizontal="center" vertical="center" wrapText="1"/>
    </xf>
    <xf numFmtId="0" fontId="34" fillId="499" borderId="498" xfId="0"/>
    <xf numFmtId="0" fontId="34" fillId="500" borderId="499" xfId="0">
      <alignment horizontal="right" vertical="center"/>
    </xf>
    <xf numFmtId="0" fontId="34" fillId="501" borderId="500" xfId="0">
      <alignment horizontal="right" vertical="center"/>
    </xf>
    <xf numFmtId="0" fontId="34" fillId="502" borderId="501" xfId="0">
      <alignment horizontal="center" vertical="center"/>
    </xf>
    <xf numFmtId="0" fontId="8" fillId="503" borderId="502" xfId="0">
      <alignment horizontal="left" vertical="center"/>
    </xf>
    <xf numFmtId="0" fontId="35" fillId="504" borderId="503" xfId="0">
      <alignment horizontal="left"/>
    </xf>
    <xf numFmtId="0" fontId="34" fillId="505" borderId="504" xfId="0">
      <alignment horizontal="left" vertical="center" wrapText="1"/>
    </xf>
    <xf numFmtId="0" fontId="34" fillId="506" borderId="505" xfId="0">
      <alignment horizontal="left" vertical="center" wrapText="1"/>
    </xf>
    <xf numFmtId="180" fontId="34" fillId="507" borderId="506" xfId="0">
      <alignment horizontal="right" vertical="center"/>
    </xf>
    <xf numFmtId="0" fontId="34" fillId="508" borderId="507" xfId="0"/>
    <xf numFmtId="180" fontId="12" fillId="509" borderId="508" xfId="0">
      <alignment horizontal="right" vertical="center"/>
    </xf>
    <xf numFmtId="181" fontId="34" fillId="510" borderId="509" xfId="0">
      <alignment horizontal="right" vertical="center"/>
    </xf>
    <xf numFmtId="179" fontId="34" fillId="511" borderId="510" xfId="0">
      <alignment horizontal="right" vertical="center" wrapText="1"/>
    </xf>
    <xf numFmtId="0" fontId="34" fillId="512" borderId="511" xfId="0"/>
    <xf numFmtId="180" fontId="34" fillId="513" borderId="512" xfId="0">
      <alignment horizontal="center" vertical="center" wrapText="1"/>
    </xf>
    <xf numFmtId="0" fontId="34" fillId="514" borderId="513" xfId="0">
      <alignment horizontal="right" vertical="center" wrapText="1"/>
    </xf>
    <xf numFmtId="180" fontId="34" fillId="515" borderId="514" xfId="0">
      <alignment horizontal="right" vertical="center" wrapText="1"/>
    </xf>
    <xf numFmtId="180" fontId="34" fillId="516" borderId="515" xfId="0">
      <alignment horizontal="right" vertical="center" wrapText="1"/>
    </xf>
    <xf numFmtId="180" fontId="34" fillId="517" borderId="516" xfId="0">
      <alignment horizontal="center" vertical="center" wrapText="1"/>
    </xf>
    <xf numFmtId="180" fontId="34" fillId="518" borderId="517" xfId="0">
      <alignment horizontal="right" vertical="center"/>
    </xf>
    <xf numFmtId="49" fontId="36" fillId="519" borderId="518" xfId="0">
      <alignment horizontal="center" vertical="center" wrapText="1"/>
    </xf>
    <xf numFmtId="0" fontId="34" fillId="520" borderId="519" xfId="0">
      <alignment horizontal="right" vertical="center" wrapText="1"/>
    </xf>
    <xf numFmtId="180" fontId="34" fillId="521" borderId="520" xfId="0">
      <alignment horizontal="center" vertical="center" wrapText="1"/>
    </xf>
    <xf numFmtId="181" fontId="34" fillId="522" borderId="521" xfId="0">
      <alignment horizontal="right" vertical="center" wrapText="1"/>
    </xf>
    <xf numFmtId="181" fontId="34" fillId="523" borderId="522" xfId="0">
      <alignment horizontal="right" vertical="center" wrapText="1"/>
    </xf>
    <xf numFmtId="0" fontId="34" fillId="524" borderId="523" xfId="0">
      <alignment horizontal="right" vertical="center" wrapText="1"/>
    </xf>
    <xf numFmtId="0" fontId="34" fillId="525" borderId="524" xfId="0"/>
    <xf numFmtId="0" fontId="34" fillId="526" borderId="525" xfId="0">
      <alignment horizontal="left" vertical="center" wrapText="1"/>
    </xf>
    <xf numFmtId="0" fontId="34" fillId="527" borderId="526" xfId="0">
      <alignment horizontal="left" vertical="center"/>
    </xf>
    <xf numFmtId="0" fontId="34" fillId="528" borderId="527" xfId="0">
      <alignment horizontal="left" vertical="center"/>
    </xf>
    <xf numFmtId="0" fontId="34" fillId="529" borderId="528" xfId="0">
      <alignment horizontal="left" vertical="center"/>
    </xf>
    <xf numFmtId="0" fontId="7" fillId="530" borderId="529" xfId="0">
      <alignment horizontal="center" wrapText="1"/>
    </xf>
    <xf numFmtId="180" fontId="7" fillId="531" borderId="530" xfId="0">
      <alignment horizontal="left" vertical="center"/>
    </xf>
    <xf numFmtId="180" fontId="34" fillId="532" borderId="531" xfId="0">
      <alignment horizontal="center" vertical="center" wrapText="1"/>
    </xf>
    <xf numFmtId="0" fontId="36" fillId="533" borderId="532" xfId="0">
      <alignment horizontal="center" vertical="center"/>
    </xf>
    <xf numFmtId="0" fontId="34" fillId="534" borderId="533" xfId="0">
      <alignment horizontal="left" vertical="center"/>
    </xf>
    <xf numFmtId="0" fontId="34" fillId="535" borderId="534" xfId="0"/>
    <xf numFmtId="179" fontId="34" fillId="536" borderId="535" xfId="0">
      <alignment horizontal="right" vertical="center" wrapText="1"/>
    </xf>
    <xf numFmtId="184" fontId="34" fillId="537" borderId="536" xfId="0">
      <alignment horizontal="right" vertical="center"/>
    </xf>
    <xf numFmtId="184" fontId="34" fillId="538" borderId="537" xfId="0">
      <alignment horizontal="right" vertical="center"/>
    </xf>
    <xf numFmtId="0" fontId="36" fillId="539" borderId="538" xfId="0">
      <alignment horizontal="center" vertical="center"/>
    </xf>
    <xf numFmtId="0" fontId="34" fillId="540" borderId="539" xfId="0">
      <alignment horizontal="center" vertical="center" wrapText="1"/>
    </xf>
    <xf numFmtId="178" fontId="12" fillId="541" borderId="540" xfId="0">
      <alignment horizontal="right" vertical="center"/>
    </xf>
    <xf numFmtId="178" fontId="12" fillId="542" borderId="541" xfId="0">
      <alignment horizontal="right" vertical="center"/>
    </xf>
    <xf numFmtId="0" fontId="34" fillId="543" borderId="542" xfId="0">
      <alignment horizontal="center" vertical="center" wrapText="1"/>
    </xf>
    <xf numFmtId="0" fontId="34" fillId="544" borderId="543" xfId="0">
      <alignment horizontal="left" vertical="center"/>
    </xf>
    <xf numFmtId="0" fontId="36" fillId="545" borderId="544" xfId="0">
      <alignment horizontal="center" vertical="center"/>
    </xf>
    <xf numFmtId="0" fontId="34" fillId="546" borderId="545" xfId="0"/>
    <xf numFmtId="0" fontId="34" fillId="547" borderId="546" xfId="0">
      <alignment horizontal="left" vertical="center"/>
    </xf>
    <xf numFmtId="0" fontId="34" fillId="548" borderId="547" xfId="0">
      <alignment horizontal="center" vertical="center" wrapText="1"/>
    </xf>
    <xf numFmtId="0" fontId="35" fillId="549" borderId="548" xfId="0">
      <alignment horizontal="center" vertical="center"/>
    </xf>
    <xf numFmtId="0" fontId="34" fillId="550" borderId="549" xfId="0">
      <alignment horizontal="center" vertical="center"/>
    </xf>
    <xf numFmtId="49" fontId="36" fillId="551" borderId="550" xfId="0">
      <alignment horizontal="center" vertical="center" wrapText="1"/>
    </xf>
    <xf numFmtId="49" fontId="34" fillId="552" borderId="551" xfId="0">
      <alignment horizontal="left" vertical="center" wrapText="1"/>
    </xf>
    <xf numFmtId="0" fontId="34" fillId="553" borderId="552" xfId="0">
      <alignment horizontal="right" vertical="center"/>
    </xf>
    <xf numFmtId="0" fontId="34" fillId="554" borderId="553" xfId="0">
      <alignment horizontal="center" vertical="center"/>
    </xf>
    <xf numFmtId="0" fontId="34" fillId="555" borderId="554" xfId="0">
      <alignment horizontal="center" vertical="center"/>
    </xf>
    <xf numFmtId="181" fontId="34" fillId="556" borderId="555" xfId="0">
      <alignment horizontal="right" vertical="center"/>
    </xf>
    <xf numFmtId="49" fontId="36" fillId="557" borderId="556" xfId="0">
      <alignment horizontal="center" vertical="center" wrapText="1"/>
    </xf>
    <xf numFmtId="49" fontId="36" fillId="558" borderId="557" xfId="0">
      <alignment horizontal="center" vertical="center" wrapText="1"/>
    </xf>
    <xf numFmtId="180" fontId="34" fillId="559" borderId="558" xfId="0">
      <alignment horizontal="right" vertical="center"/>
    </xf>
    <xf numFmtId="0" fontId="7" fillId="560" borderId="559" xfId="0">
      <alignment wrapText="1"/>
    </xf>
    <xf numFmtId="0" fontId="34" fillId="561" borderId="560" xfId="0">
      <alignment horizontal="center" vertical="center"/>
    </xf>
    <xf numFmtId="180" fontId="34" fillId="562" borderId="561" xfId="0">
      <alignment horizontal="center" vertical="center" wrapText="1"/>
    </xf>
    <xf numFmtId="49" fontId="36" fillId="563" borderId="562" xfId="0">
      <alignment horizontal="left" vertical="center" wrapText="1"/>
    </xf>
    <xf numFmtId="180" fontId="12" fillId="564" borderId="563" xfId="0">
      <alignment horizontal="right" vertical="center"/>
    </xf>
    <xf numFmtId="0" fontId="5" fillId="23" borderId="22"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6" fillId="24" borderId="23" xfId="0">
      <alignment horizontal="right" vertical="center"/>
    </xf>
    <xf numFmtId="0" fontId="7" fillId="25" borderId="24" xfId="0">
      <alignment vertical="center"/>
    </xf>
    <xf numFmtId="0" fontId="7" fillId="25" borderId="24" xfId="0">
      <alignment vertical="center"/>
    </xf>
    <xf numFmtId="0" fontId="7" fillId="25" borderId="24" xfId="0">
      <alignment vertical="center"/>
    </xf>
    <xf numFmtId="0" fontId="7" fillId="25" borderId="24" xfId="0">
      <alignment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7" fillId="25" borderId="24" xfId="0">
      <alignment vertical="center"/>
    </xf>
    <xf numFmtId="0" fontId="7" fillId="25" borderId="24" xfId="0">
      <alignment vertical="center"/>
    </xf>
    <xf numFmtId="0" fontId="7" fillId="25" borderId="24" xfId="0">
      <alignment vertical="center"/>
    </xf>
    <xf numFmtId="0" fontId="7" fillId="25" borderId="24" xfId="0">
      <alignment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9" fillId="27" borderId="26" xfId="0">
      <alignment horizontal="center" vertical="center"/>
    </xf>
    <xf numFmtId="0" fontId="7" fillId="25" borderId="24" xfId="0">
      <alignment vertical="center"/>
    </xf>
    <xf numFmtId="0" fontId="7" fillId="25" borderId="24" xfId="0">
      <alignment vertical="center"/>
    </xf>
    <xf numFmtId="0" fontId="7" fillId="25" borderId="24" xfId="0">
      <alignment vertical="center"/>
    </xf>
    <xf numFmtId="0" fontId="7" fillId="25" borderId="24" xfId="0">
      <alignment vertical="center"/>
    </xf>
    <xf numFmtId="0" fontId="10" fillId="28" borderId="27" xfId="0">
      <alignment horizontal="center" vertical="center"/>
    </xf>
    <xf numFmtId="0" fontId="5" fillId="29" borderId="28" xfId="0">
      <alignment vertical="center"/>
    </xf>
    <xf numFmtId="0" fontId="5" fillId="29" borderId="28" xfId="0">
      <alignment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176" fontId="5" fillId="31" borderId="30" xfId="0">
      <alignment horizontal="center" vertical="center"/>
    </xf>
    <xf numFmtId="0" fontId="5" fillId="30" borderId="29" xfId="0">
      <alignment horizontal="center" vertical="center"/>
    </xf>
    <xf numFmtId="177" fontId="5" fillId="32" borderId="31" xfId="0">
      <alignment horizontal="center" vertical="center"/>
    </xf>
    <xf numFmtId="0" fontId="5" fillId="30" borderId="29" xfId="0">
      <alignment horizontal="center" vertical="center"/>
    </xf>
    <xf numFmtId="176" fontId="5" fillId="31" borderId="30"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0" fillId="34" borderId="33" xfId="0">
      <alignment horizontal="left" vertical="center"/>
    </xf>
    <xf numFmtId="0" fontId="5" fillId="29" borderId="28" xfId="0">
      <alignment vertical="center"/>
    </xf>
    <xf numFmtId="49" fontId="5" fillId="35" borderId="34" xfId="0">
      <alignmen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0" borderId="29" xfId="0">
      <alignment horizontal="center" vertical="center"/>
    </xf>
    <xf numFmtId="0" fontId="5" fillId="36" borderId="35" xfId="0">
      <alignment horizontal="left" vertical="center"/>
    </xf>
    <xf numFmtId="0" fontId="5" fillId="30" borderId="29" xfId="0">
      <alignment horizontal="center" vertical="center"/>
    </xf>
    <xf numFmtId="0" fontId="5" fillId="36" borderId="35" xfId="0">
      <alignment horizontal="left"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0" fillId="28" borderId="27" xfId="0">
      <alignment horizontal="center" vertical="center"/>
    </xf>
    <xf numFmtId="0" fontId="5" fillId="29" borderId="28" xfId="0">
      <alignment vertical="center"/>
    </xf>
    <xf numFmtId="49" fontId="5" fillId="35" borderId="34" xfId="0">
      <alignment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11" fillId="37" borderId="36" xfId="0">
      <alignment horizontal="center" vertical="center"/>
    </xf>
    <xf numFmtId="176" fontId="5" fillId="38" borderId="37" xfId="0">
      <alignment horizontal="center" vertical="center"/>
    </xf>
    <xf numFmtId="0" fontId="5" fillId="30" borderId="29" xfId="0">
      <alignment horizontal="center" vertical="center"/>
    </xf>
    <xf numFmtId="176" fontId="5" fillId="38" borderId="37" xfId="0">
      <alignment horizontal="center" vertical="center"/>
    </xf>
    <xf numFmtId="0" fontId="5" fillId="30" borderId="29" xfId="0">
      <alignment horizontal="center" vertical="center"/>
    </xf>
    <xf numFmtId="176" fontId="5" fillId="38" borderId="37"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7" fillId="25" borderId="24" xfId="0">
      <alignment vertical="center"/>
    </xf>
    <xf numFmtId="49" fontId="5" fillId="35" borderId="34" xfId="0">
      <alignment vertical="center"/>
    </xf>
    <xf numFmtId="0" fontId="11" fillId="39" borderId="38" xfId="0">
      <alignment vertical="center"/>
    </xf>
    <xf numFmtId="0" fontId="11" fillId="39" borderId="38" xfId="0">
      <alignment vertical="center"/>
    </xf>
    <xf numFmtId="0" fontId="11" fillId="39" borderId="38" xfId="0">
      <alignment vertical="center"/>
    </xf>
    <xf numFmtId="0" fontId="11" fillId="39" borderId="38" xfId="0">
      <alignment vertical="center"/>
    </xf>
    <xf numFmtId="0" fontId="11" fillId="39" borderId="38" xfId="0">
      <alignment vertical="center"/>
    </xf>
    <xf numFmtId="0" fontId="7" fillId="40" borderId="39" xfId="0">
      <alignment horizontal="center" vertical="center"/>
    </xf>
    <xf numFmtId="178" fontId="12" fillId="41" borderId="40" xfId="0">
      <alignment horizontal="right" vertical="center"/>
    </xf>
    <xf numFmtId="0" fontId="7" fillId="40" borderId="39" xfId="0">
      <alignment horizontal="center" vertical="center"/>
    </xf>
    <xf numFmtId="178" fontId="12" fillId="41" borderId="40" xfId="0">
      <alignment horizontal="right" vertical="center"/>
    </xf>
    <xf numFmtId="0" fontId="7" fillId="40" borderId="39" xfId="0">
      <alignment horizontal="center" vertical="center"/>
    </xf>
    <xf numFmtId="178" fontId="12" fillId="41" borderId="40" xfId="0">
      <alignment horizontal="right" vertical="center"/>
    </xf>
    <xf numFmtId="0" fontId="7" fillId="40" borderId="39" xfId="0">
      <alignment horizontal="center" vertical="center"/>
    </xf>
    <xf numFmtId="0" fontId="11" fillId="39" borderId="38" xfId="0">
      <alignment vertical="center"/>
    </xf>
    <xf numFmtId="0" fontId="11" fillId="39" borderId="38" xfId="0">
      <alignment vertical="center"/>
    </xf>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0" fillId="34" borderId="33" xfId="0">
      <alignment horizontal="left" vertical="center"/>
    </xf>
    <xf numFmtId="0" fontId="5" fillId="29" borderId="28" xfId="0">
      <alignment vertical="center"/>
    </xf>
    <xf numFmtId="49" fontId="5" fillId="35" borderId="34" xfId="0">
      <alignment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13" fillId="42" borderId="41" xfId="0">
      <alignment horizontal="left" vertical="center"/>
    </xf>
    <xf numFmtId="0" fontId="5" fillId="29" borderId="28" xfId="0">
      <alignment vertical="center"/>
    </xf>
    <xf numFmtId="0" fontId="5" fillId="43" borderId="42" xfId="0">
      <alignmen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36" borderId="35" xfId="0">
      <alignment horizontal="left" vertical="center"/>
    </xf>
    <xf numFmtId="0" fontId="5" fillId="29" borderId="28" xfId="0">
      <alignment vertical="center"/>
    </xf>
    <xf numFmtId="0" fontId="5" fillId="29" borderId="28" xfId="0">
      <alignment vertical="center"/>
    </xf>
    <xf numFmtId="0" fontId="5" fillId="29" borderId="28" xfId="0">
      <alignment vertical="center"/>
    </xf>
    <xf numFmtId="0" fontId="5" fillId="29" borderId="28" xfId="0">
      <alignment vertical="center"/>
    </xf>
    <xf numFmtId="0" fontId="14" fillId="44" borderId="43" xfId="0">
      <alignment vertical="center"/>
    </xf>
    <xf numFmtId="0" fontId="5" fillId="36" borderId="35" xfId="0">
      <alignment horizontal="left" vertical="center"/>
    </xf>
    <xf numFmtId="49" fontId="5" fillId="35" borderId="34" xfId="0">
      <alignment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49" fontId="7" fillId="45" borderId="44" xfId="0">
      <alignment vertical="center"/>
    </xf>
    <xf numFmtId="0" fontId="5" fillId="46" borderId="45" xfId="0">
      <alignment horizontal="center" vertical="center"/>
    </xf>
    <xf numFmtId="0" fontId="5" fillId="46" borderId="45" xfId="0">
      <alignment horizontal="center" vertical="center"/>
    </xf>
    <xf numFmtId="0" fontId="5" fillId="30" borderId="29" xfId="0">
      <alignment horizontal="center" vertical="center"/>
    </xf>
    <xf numFmtId="0" fontId="5" fillId="30" borderId="29" xfId="0">
      <alignment horizontal="center" vertical="center"/>
    </xf>
    <xf numFmtId="0" fontId="5" fillId="29" borderId="28" xfId="0">
      <alignment vertical="center"/>
    </xf>
    <xf numFmtId="0" fontId="5" fillId="29" borderId="28" xfId="0">
      <alignment vertical="center"/>
    </xf>
    <xf numFmtId="49" fontId="5" fillId="35" borderId="34" xfId="0">
      <alignment vertical="center"/>
    </xf>
    <xf numFmtId="0" fontId="5" fillId="29" borderId="28" xfId="0">
      <alignment vertical="center"/>
    </xf>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4" fillId="44" borderId="43" xfId="0">
      <alignment vertical="center"/>
    </xf>
    <xf numFmtId="0" fontId="5" fillId="47" borderId="46" xfId="0">
      <alignment vertical="center" wrapText="1"/>
    </xf>
    <xf numFmtId="49" fontId="5" fillId="35" borderId="34" xfId="0">
      <alignment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49" fontId="7" fillId="45" borderId="44" xfId="0">
      <alignment vertical="center"/>
    </xf>
    <xf numFmtId="0" fontId="5" fillId="46" borderId="45" xfId="0">
      <alignment horizontal="center" vertical="center"/>
    </xf>
    <xf numFmtId="0" fontId="5" fillId="46" borderId="45" xfId="0">
      <alignment horizontal="center" vertical="center"/>
    </xf>
    <xf numFmtId="0" fontId="5" fillId="30" borderId="29" xfId="0">
      <alignment horizontal="center" vertical="center"/>
    </xf>
    <xf numFmtId="0" fontId="5" fillId="30" borderId="29" xfId="0">
      <alignment horizontal="center" vertical="center"/>
    </xf>
    <xf numFmtId="0" fontId="5" fillId="29" borderId="28" xfId="0">
      <alignment vertical="center"/>
    </xf>
    <xf numFmtId="0" fontId="5" fillId="29" borderId="28" xfId="0">
      <alignment vertical="center"/>
    </xf>
    <xf numFmtId="49" fontId="5" fillId="35" borderId="34" xfId="0">
      <alignment vertical="center"/>
    </xf>
    <xf numFmtId="0" fontId="5" fillId="29" borderId="28" xfId="0">
      <alignment vertical="center"/>
    </xf>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5" fillId="47" borderId="46" xfId="0">
      <alignment vertical="center" wrapText="1"/>
    </xf>
    <xf numFmtId="49" fontId="5" fillId="35" borderId="34" xfId="0">
      <alignment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49" fontId="5" fillId="35" borderId="34" xfId="0">
      <alignment vertical="center"/>
    </xf>
    <xf numFmtId="49" fontId="5" fillId="35" borderId="34" xfId="0">
      <alignment vertical="center"/>
    </xf>
    <xf numFmtId="49" fontId="5" fillId="35" borderId="34" xfId="0">
      <alignment vertical="center"/>
    </xf>
    <xf numFmtId="0" fontId="5" fillId="30" borderId="29" xfId="0">
      <alignment horizontal="center" vertical="center"/>
    </xf>
    <xf numFmtId="0" fontId="5" fillId="29" borderId="28" xfId="0">
      <alignment vertical="center"/>
    </xf>
    <xf numFmtId="0" fontId="5" fillId="29" borderId="28" xfId="0">
      <alignment vertical="center"/>
    </xf>
    <xf numFmtId="0" fontId="5" fillId="29" borderId="28" xfId="0">
      <alignment vertical="center"/>
    </xf>
    <xf numFmtId="49" fontId="5" fillId="35" borderId="34" xfId="0">
      <alignment vertical="center"/>
    </xf>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4" fillId="44" borderId="43" xfId="0">
      <alignment vertical="center"/>
    </xf>
    <xf numFmtId="0" fontId="5" fillId="47" borderId="46" xfId="0">
      <alignment vertical="center" wrapText="1"/>
    </xf>
    <xf numFmtId="49" fontId="5" fillId="35" borderId="34" xfId="0">
      <alignment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0" fontId="5" fillId="30" borderId="29" xfId="0">
      <alignment horizontal="center" vertical="center"/>
    </xf>
    <xf numFmtId="49" fontId="5" fillId="35" borderId="34" xfId="0">
      <alignment vertical="center"/>
    </xf>
    <xf numFmtId="49" fontId="5" fillId="35" borderId="34" xfId="0">
      <alignment vertical="center"/>
    </xf>
    <xf numFmtId="49" fontId="5" fillId="35" borderId="34" xfId="0">
      <alignment vertical="center"/>
    </xf>
    <xf numFmtId="0" fontId="5" fillId="30" borderId="29" xfId="0">
      <alignment horizontal="center" vertical="center"/>
    </xf>
    <xf numFmtId="0" fontId="5" fillId="29" borderId="28" xfId="0">
      <alignment vertical="center"/>
    </xf>
    <xf numFmtId="0" fontId="5" fillId="29" borderId="28" xfId="0">
      <alignment vertical="center"/>
    </xf>
    <xf numFmtId="0" fontId="5" fillId="29" borderId="28" xfId="0">
      <alignment vertical="center"/>
    </xf>
    <xf numFmtId="49" fontId="5" fillId="35" borderId="34" xfId="0">
      <alignment vertical="center"/>
    </xf>
    <xf numFmtId="0" fontId="5" fillId="29" borderId="28" xfId="0">
      <alignment vertical="center"/>
    </xf>
    <xf numFmtId="0" fontId="7" fillId="48" borderId="47" xfId="0"/>
    <xf numFmtId="0" fontId="15" fillId="49" borderId="48" xfId="0">
      <alignment horizontal="center" vertical="center"/>
    </xf>
    <xf numFmtId="0" fontId="15" fillId="50" borderId="49" xfId="0">
      <alignment horizontal="center" vertical="center"/>
    </xf>
    <xf numFmtId="0" fontId="15" fillId="49" borderId="48" xfId="0">
      <alignment horizontal="center" vertical="center"/>
    </xf>
    <xf numFmtId="0" fontId="15" fillId="49" borderId="48" xfId="0">
      <alignment horizontal="center" vertical="center"/>
    </xf>
    <xf numFmtId="0" fontId="15" fillId="49" borderId="48" xfId="0">
      <alignment horizontal="center" vertical="center"/>
    </xf>
    <xf numFmtId="0" fontId="15" fillId="49" borderId="48" xfId="0">
      <alignment horizontal="center" vertical="center"/>
    </xf>
    <xf numFmtId="0" fontId="15" fillId="49" borderId="48" xfId="0">
      <alignment horizontal="center" vertical="center"/>
    </xf>
    <xf numFmtId="0" fontId="15" fillId="49" borderId="48" xfId="0">
      <alignment horizontal="center" vertical="center"/>
    </xf>
    <xf numFmtId="0" fontId="7" fillId="51" borderId="50" xfId="0"/>
    <xf numFmtId="0" fontId="15" fillId="50" borderId="49" xfId="0">
      <alignment horizontal="center" vertical="center"/>
    </xf>
    <xf numFmtId="0" fontId="15" fillId="50" borderId="49" xfId="0">
      <alignment horizontal="center" vertical="center"/>
    </xf>
    <xf numFmtId="0" fontId="15" fillId="49" borderId="48" xfId="0">
      <alignment horizontal="center" vertical="center"/>
    </xf>
    <xf numFmtId="0" fontId="15" fillId="52" borderId="51" xfId="0"/>
    <xf numFmtId="0" fontId="15" fillId="52" borderId="51" xfId="0"/>
    <xf numFmtId="0" fontId="15" fillId="52" borderId="51" xfId="0"/>
    <xf numFmtId="0" fontId="15" fillId="53" borderId="52" xfId="0"/>
    <xf numFmtId="0" fontId="15" fillId="52" borderId="51" xfId="0"/>
    <xf numFmtId="49" fontId="18" fillId="63" borderId="62" xfId="0">
      <alignment horizontal="center" vertical="center"/>
    </xf>
    <xf numFmtId="0" fontId="18" fillId="64" borderId="63" xfId="0">
      <alignment horizontal="center" vertical="center"/>
    </xf>
    <xf numFmtId="0" fontId="18" fillId="64" borderId="63" xfId="0">
      <alignment horizontal="center" vertical="center"/>
    </xf>
    <xf numFmtId="0" fontId="19" fillId="65" borderId="64" xfId="0"/>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49" fontId="5" fillId="66" borderId="65" xfId="0">
      <alignment vertical="center"/>
    </xf>
    <xf numFmtId="49" fontId="5" fillId="66" borderId="65" xfId="0">
      <alignment vertical="center"/>
    </xf>
    <xf numFmtId="49" fontId="5" fillId="66" borderId="65" xfId="0">
      <alignment vertical="center"/>
    </xf>
    <xf numFmtId="49" fontId="11" fillId="67" borderId="66" xfId="0"/>
    <xf numFmtId="49" fontId="5" fillId="66" borderId="65" xfId="0">
      <alignment vertical="center"/>
    </xf>
    <xf numFmtId="49" fontId="5" fillId="66" borderId="65" xfId="0">
      <alignment vertical="center"/>
    </xf>
    <xf numFmtId="49" fontId="5" fillId="66" borderId="65" xfId="0">
      <alignment vertical="center"/>
    </xf>
    <xf numFmtId="49" fontId="5" fillId="66" borderId="65" xfId="0">
      <alignment vertical="center"/>
    </xf>
    <xf numFmtId="49" fontId="7" fillId="68" borderId="67" xfId="0">
      <alignment horizontal="right"/>
    </xf>
    <xf numFmtId="49" fontId="5" fillId="69" borderId="68" xfId="0">
      <alignment vertical="center"/>
    </xf>
    <xf numFmtId="49" fontId="5" fillId="69" borderId="68" xfId="0">
      <alignment vertical="center"/>
    </xf>
    <xf numFmtId="49" fontId="5" fillId="70" borderId="69" xfId="0">
      <alignment vertical="center"/>
    </xf>
    <xf numFmtId="49" fontId="11" fillId="71" borderId="70" xfId="0"/>
    <xf numFmtId="49" fontId="5" fillId="69" borderId="68" xfId="0">
      <alignment vertical="center"/>
    </xf>
    <xf numFmtId="49" fontId="5" fillId="69" borderId="68" xfId="0">
      <alignment vertical="center"/>
    </xf>
    <xf numFmtId="49" fontId="5" fillId="69" borderId="68" xfId="0">
      <alignment vertical="center"/>
    </xf>
    <xf numFmtId="49" fontId="5" fillId="69" borderId="68" xfId="0">
      <alignment vertical="center"/>
    </xf>
    <xf numFmtId="49" fontId="5" fillId="72" borderId="71" xfId="0">
      <alignment horizontal="right" vertical="center"/>
    </xf>
    <xf numFmtId="49" fontId="20" fillId="73" borderId="72" xfId="0">
      <alignment horizontal="center" vertical="center"/>
    </xf>
    <xf numFmtId="49" fontId="20" fillId="74" borderId="73" xfId="0">
      <alignment horizontal="center" vertical="center" wrapText="1"/>
    </xf>
    <xf numFmtId="49" fontId="20" fillId="75" borderId="74" xfId="0">
      <alignment horizontal="center" vertical="center" wrapText="1"/>
    </xf>
    <xf numFmtId="49" fontId="20" fillId="75" borderId="74" xfId="0">
      <alignment horizontal="center" vertical="center" wrapText="1"/>
    </xf>
    <xf numFmtId="49" fontId="20" fillId="76" borderId="75" xfId="0">
      <alignment horizontal="center" vertical="center" wrapText="1"/>
    </xf>
    <xf numFmtId="49" fontId="20" fillId="77" borderId="76" xfId="0">
      <alignment horizontal="center" vertical="center" wrapText="1"/>
    </xf>
    <xf numFmtId="49" fontId="20" fillId="77" borderId="76" xfId="0">
      <alignment horizontal="center" vertical="center" wrapText="1"/>
    </xf>
    <xf numFmtId="49" fontId="20" fillId="77" borderId="76" xfId="0">
      <alignment horizontal="center" vertical="center" wrapText="1"/>
    </xf>
    <xf numFmtId="49" fontId="20" fillId="74" borderId="73" xfId="0">
      <alignment horizontal="center" vertical="center" wrapText="1"/>
    </xf>
    <xf numFmtId="49" fontId="5" fillId="78" borderId="77" xfId="0">
      <alignment horizontal="left" vertical="center"/>
    </xf>
    <xf numFmtId="179" fontId="5" fillId="565" borderId="78" xfId="0" applyFill="1">
      <alignment horizontal="right" vertical="center"/>
    </xf>
    <xf numFmtId="179" fontId="5" fillId="565" borderId="79" xfId="0" applyFill="1">
      <alignment horizontal="right" vertical="center"/>
    </xf>
    <xf numFmtId="179" fontId="5" fillId="565" borderId="80" xfId="0" applyFill="1">
      <alignment horizontal="right" vertical="center"/>
    </xf>
    <xf numFmtId="49" fontId="5" fillId="82" borderId="81" xfId="0">
      <alignment horizontal="left" vertical="center"/>
    </xf>
    <xf numFmtId="49" fontId="5" fillId="82" borderId="81" xfId="0">
      <alignment horizontal="left" vertical="center"/>
    </xf>
    <xf numFmtId="49" fontId="5" fillId="83" borderId="82" xfId="0">
      <alignment vertical="center"/>
    </xf>
    <xf numFmtId="49" fontId="5" fillId="83" borderId="82" xfId="0">
      <alignment vertical="center"/>
    </xf>
    <xf numFmtId="49" fontId="5" fillId="565" borderId="83" xfId="0" applyFill="1">
      <alignment horizontal="center" vertical="center"/>
    </xf>
    <xf numFmtId="49" fontId="5" fillId="83" borderId="82" xfId="0">
      <alignment vertical="center"/>
    </xf>
    <xf numFmtId="49" fontId="5" fillId="83" borderId="82" xfId="0">
      <alignment vertical="center"/>
    </xf>
    <xf numFmtId="49" fontId="5" fillId="83" borderId="82" xfId="0">
      <alignment vertical="center"/>
    </xf>
    <xf numFmtId="49" fontId="5" fillId="83" borderId="82" xfId="0">
      <alignment vertical="center"/>
    </xf>
    <xf numFmtId="49" fontId="5" fillId="82" borderId="81" xfId="0">
      <alignment horizontal="left" vertical="center"/>
    </xf>
    <xf numFmtId="49" fontId="5" fillId="82" borderId="81" xfId="0">
      <alignment horizontal="left" vertical="center"/>
    </xf>
    <xf numFmtId="49" fontId="5" fillId="82" borderId="81" xfId="0">
      <alignment horizontal="left" vertical="center"/>
    </xf>
    <xf numFmtId="49" fontId="5" fillId="83" borderId="82" xfId="0">
      <alignment vertical="center"/>
    </xf>
    <xf numFmtId="49" fontId="5" fillId="83" borderId="82" xfId="0">
      <alignment vertical="center"/>
    </xf>
    <xf numFmtId="49" fontId="5" fillId="83" borderId="82" xfId="0">
      <alignment vertical="center"/>
    </xf>
    <xf numFmtId="49" fontId="5" fillId="78" borderId="77" xfId="0">
      <alignment horizontal="left" vertical="center"/>
    </xf>
    <xf numFmtId="49" fontId="5" fillId="82" borderId="81" xfId="0">
      <alignment horizontal="left" vertical="center"/>
    </xf>
    <xf numFmtId="49" fontId="11" fillId="67" borderId="66" xfId="0"/>
    <xf numFmtId="0" fontId="7" fillId="25" borderId="24" xfId="0">
      <alignment vertical="center"/>
    </xf>
    <xf numFmtId="0" fontId="7" fillId="25" borderId="24" xfId="0">
      <alignment vertical="center"/>
    </xf>
    <xf numFmtId="0" fontId="11" fillId="33" borderId="32" xfId="0"/>
    <xf numFmtId="0" fontId="7" fillId="25" borderId="24" xfId="0">
      <alignment vertical="center"/>
    </xf>
    <xf numFmtId="0" fontId="7" fillId="25" borderId="24" xfId="0">
      <alignment vertical="center"/>
    </xf>
    <xf numFmtId="0" fontId="7" fillId="25" borderId="24" xfId="0">
      <alignment vertical="center"/>
    </xf>
    <xf numFmtId="0" fontId="7" fillId="25" borderId="24" xfId="0">
      <alignment vertical="center"/>
    </xf>
    <xf numFmtId="0" fontId="7" fillId="85" borderId="84" xfId="0">
      <alignment horizontal="right" vertical="center"/>
    </xf>
    <xf numFmtId="49" fontId="18" fillId="63" borderId="62"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49" fontId="20" fillId="86" borderId="85" xfId="0">
      <alignment horizontal="center" vertical="center"/>
    </xf>
    <xf numFmtId="49" fontId="20" fillId="86" borderId="85" xfId="0">
      <alignment horizontal="center" vertical="center"/>
    </xf>
    <xf numFmtId="49" fontId="20" fillId="86" borderId="85" xfId="0">
      <alignment horizontal="center" vertical="center"/>
    </xf>
    <xf numFmtId="49" fontId="20" fillId="86" borderId="85" xfId="0">
      <alignment horizontal="center" vertical="center"/>
    </xf>
    <xf numFmtId="49" fontId="5" fillId="87" borderId="86" xfId="0">
      <alignment horizontal="right" vertical="center"/>
    </xf>
    <xf numFmtId="0" fontId="5" fillId="23" borderId="22" xfId="0">
      <alignment horizontal="right" vertical="center"/>
    </xf>
    <xf numFmtId="49" fontId="5" fillId="69" borderId="68" xfId="0">
      <alignment vertical="center"/>
    </xf>
    <xf numFmtId="49" fontId="5" fillId="69" borderId="68" xfId="0">
      <alignment vertical="center"/>
    </xf>
    <xf numFmtId="49" fontId="5" fillId="69" borderId="68" xfId="0">
      <alignment vertical="center"/>
    </xf>
    <xf numFmtId="49" fontId="5" fillId="69" borderId="68" xfId="0">
      <alignment vertical="center"/>
    </xf>
    <xf numFmtId="49" fontId="5" fillId="72" borderId="71" xfId="0">
      <alignment horizontal="right" vertical="center"/>
    </xf>
    <xf numFmtId="49" fontId="5" fillId="88" borderId="87" xfId="0">
      <alignment horizontal="right"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89" borderId="88" xfId="0">
      <alignment horizontal="center" vertical="center"/>
    </xf>
    <xf numFmtId="49" fontId="20" fillId="90" borderId="89" xfId="0">
      <alignment horizontal="center"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80" fontId="5" fillId="92" borderId="91" xfId="0">
      <alignment horizontal="right" vertical="center"/>
    </xf>
    <xf numFmtId="180" fontId="5" fillId="93" borderId="92"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80" fontId="5" fillId="94" borderId="93" xfId="0">
      <alignment horizontal="right" vertical="center"/>
    </xf>
    <xf numFmtId="180" fontId="5" fillId="95" borderId="94"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79" fontId="5" fillId="96" borderId="95" xfId="0">
      <alignment horizontal="right" vertical="center"/>
    </xf>
    <xf numFmtId="179" fontId="5" fillId="97" borderId="96"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98" borderId="97" xfId="0">
      <alignment vertical="center"/>
    </xf>
    <xf numFmtId="180" fontId="5" fillId="99" borderId="98" xfId="0">
      <alignment horizontal="right" vertical="center"/>
    </xf>
    <xf numFmtId="180" fontId="5" fillId="99" borderId="98"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98" borderId="97" xfId="0">
      <alignment vertical="center"/>
    </xf>
    <xf numFmtId="180" fontId="5" fillId="100" borderId="99" xfId="0">
      <alignment horizontal="center" vertical="center"/>
    </xf>
    <xf numFmtId="180" fontId="5" fillId="99" borderId="98" xfId="0">
      <alignment horizontal="right" vertical="center"/>
    </xf>
    <xf numFmtId="49" fontId="5" fillId="101" borderId="100" xfId="0">
      <alignment vertical="center"/>
    </xf>
    <xf numFmtId="179" fontId="5" fillId="91" borderId="90" xfId="0">
      <alignment horizontal="right" vertical="center"/>
    </xf>
    <xf numFmtId="179" fontId="5" fillId="91" borderId="90" xfId="0">
      <alignment horizontal="right" vertical="center"/>
    </xf>
    <xf numFmtId="49" fontId="5" fillId="102" borderId="101" xfId="0">
      <alignment vertical="center"/>
    </xf>
    <xf numFmtId="179" fontId="5" fillId="97" borderId="96" xfId="0">
      <alignment horizontal="right" vertical="center"/>
    </xf>
    <xf numFmtId="180" fontId="5" fillId="99" borderId="98" xfId="0">
      <alignment horizontal="right" vertical="center"/>
    </xf>
    <xf numFmtId="49" fontId="5" fillId="103" borderId="102" xfId="0">
      <alignment vertical="center"/>
    </xf>
    <xf numFmtId="179" fontId="5" fillId="104" borderId="103" xfId="0">
      <alignment horizontal="right" vertical="center"/>
    </xf>
    <xf numFmtId="179" fontId="5" fillId="104" borderId="103" xfId="0">
      <alignment horizontal="right" vertical="center"/>
    </xf>
    <xf numFmtId="49" fontId="5" fillId="105" borderId="104" xfId="0">
      <alignment horizontal="left" vertical="center"/>
    </xf>
    <xf numFmtId="180" fontId="5" fillId="106" borderId="105" xfId="0">
      <alignment horizontal="right" vertical="center"/>
    </xf>
    <xf numFmtId="180" fontId="5" fillId="99" borderId="98" xfId="0">
      <alignment horizontal="right" vertical="center"/>
    </xf>
    <xf numFmtId="49" fontId="5" fillId="107" borderId="106" xfId="0">
      <alignment vertical="center"/>
    </xf>
    <xf numFmtId="179" fontId="5" fillId="108" borderId="107" xfId="0">
      <alignment horizontal="right" vertical="center"/>
    </xf>
    <xf numFmtId="179" fontId="5" fillId="108" borderId="107" xfId="0">
      <alignment horizontal="right" vertical="center"/>
    </xf>
    <xf numFmtId="49" fontId="5" fillId="109" borderId="108" xfId="0">
      <alignment horizontal="center" vertical="center"/>
    </xf>
    <xf numFmtId="49" fontId="5" fillId="110" borderId="109" xfId="0">
      <alignment horizontal="center" vertical="center"/>
    </xf>
    <xf numFmtId="49" fontId="5" fillId="111" borderId="110" xfId="0">
      <alignment horizontal="center" vertical="center"/>
    </xf>
    <xf numFmtId="49" fontId="5" fillId="83" borderId="82" xfId="0">
      <alignment vertical="center"/>
    </xf>
    <xf numFmtId="49" fontId="5" fillId="83" borderId="82" xfId="0">
      <alignment vertical="center"/>
    </xf>
    <xf numFmtId="179" fontId="5" fillId="565" borderId="111" xfId="0" applyFill="1">
      <alignment horizontal="right" vertical="center"/>
    </xf>
    <xf numFmtId="49" fontId="5" fillId="101" borderId="100" xfId="0">
      <alignment vertical="center"/>
    </xf>
    <xf numFmtId="179" fontId="5" fillId="91" borderId="90" xfId="0">
      <alignment horizontal="right" vertical="center"/>
    </xf>
    <xf numFmtId="179" fontId="5" fillId="91" borderId="90" xfId="0">
      <alignment horizontal="right" vertical="center"/>
    </xf>
    <xf numFmtId="49" fontId="5" fillId="101" borderId="100" xfId="0">
      <alignment vertical="center"/>
    </xf>
    <xf numFmtId="179" fontId="5" fillId="113" borderId="112" xfId="0">
      <alignment horizontal="right" vertical="center"/>
    </xf>
    <xf numFmtId="179" fontId="5" fillId="114" borderId="113" xfId="0">
      <alignment horizontal="right" vertical="center"/>
    </xf>
    <xf numFmtId="49" fontId="5" fillId="115" borderId="114" xfId="0">
      <alignment vertical="center" wrapText="1"/>
    </xf>
    <xf numFmtId="179" fontId="5" fillId="91" borderId="90" xfId="0">
      <alignment horizontal="right" vertical="center"/>
    </xf>
    <xf numFmtId="179" fontId="5" fillId="113" borderId="112" xfId="0">
      <alignment horizontal="right" vertical="center"/>
    </xf>
    <xf numFmtId="49" fontId="5" fillId="115" borderId="114" xfId="0">
      <alignment vertical="center" wrapText="1"/>
    </xf>
    <xf numFmtId="179" fontId="5" fillId="91" borderId="90" xfId="0">
      <alignment horizontal="right" vertical="center"/>
    </xf>
    <xf numFmtId="179" fontId="5" fillId="104" borderId="103" xfId="0">
      <alignment horizontal="right" vertical="center"/>
    </xf>
    <xf numFmtId="49" fontId="5" fillId="101" borderId="100" xfId="0">
      <alignment vertical="center"/>
    </xf>
    <xf numFmtId="179" fontId="5" fillId="91" borderId="90" xfId="0">
      <alignment horizontal="right" vertical="center"/>
    </xf>
    <xf numFmtId="179" fontId="5" fillId="91" borderId="90" xfId="0">
      <alignment horizontal="right" vertical="center"/>
    </xf>
    <xf numFmtId="49" fontId="5" fillId="101" borderId="100" xfId="0">
      <alignment vertical="center"/>
    </xf>
    <xf numFmtId="179" fontId="5" fillId="113" borderId="112" xfId="0">
      <alignment horizontal="right" vertical="center"/>
    </xf>
    <xf numFmtId="179" fontId="5" fillId="114" borderId="113" xfId="0">
      <alignment horizontal="right" vertical="center"/>
    </xf>
    <xf numFmtId="49" fontId="5" fillId="115" borderId="114" xfId="0">
      <alignment vertical="center" wrapText="1"/>
    </xf>
    <xf numFmtId="179" fontId="5" fillId="104" borderId="103" xfId="0">
      <alignment horizontal="right" vertical="center"/>
    </xf>
    <xf numFmtId="179" fontId="5" fillId="96" borderId="95" xfId="0">
      <alignment horizontal="right" vertical="center"/>
    </xf>
    <xf numFmtId="49" fontId="5" fillId="115" borderId="114" xfId="0">
      <alignment vertical="center" wrapText="1"/>
    </xf>
    <xf numFmtId="179" fontId="5" fillId="91" borderId="90" xfId="0">
      <alignment horizontal="right" vertical="center"/>
    </xf>
    <xf numFmtId="179" fontId="5" fillId="104" borderId="103" xfId="0">
      <alignment horizontal="right" vertical="center"/>
    </xf>
    <xf numFmtId="49" fontId="5" fillId="116" borderId="115" xfId="0">
      <alignment vertical="center" wrapText="1"/>
    </xf>
    <xf numFmtId="179" fontId="5" fillId="565" borderId="116" xfId="0" applyFill="1">
      <alignment horizontal="right" vertical="center"/>
    </xf>
    <xf numFmtId="179" fontId="5" fillId="565" borderId="117" xfId="0" applyFill="1">
      <alignment horizontal="right" vertical="center"/>
    </xf>
    <xf numFmtId="49" fontId="5" fillId="101" borderId="100" xfId="0">
      <alignment vertical="center"/>
    </xf>
    <xf numFmtId="179" fontId="5" fillId="565" borderId="118" xfId="0" applyFill="1">
      <alignment horizontal="right" vertical="center"/>
    </xf>
    <xf numFmtId="49" fontId="5" fillId="120" borderId="119" xfId="0">
      <alignment horizontal="center" vertical="center"/>
    </xf>
    <xf numFmtId="179" fontId="5" fillId="121" borderId="120" xfId="0">
      <alignment horizontal="center" vertical="center"/>
    </xf>
    <xf numFmtId="179" fontId="5" fillId="122" borderId="121" xfId="0">
      <alignment horizontal="center" vertical="center"/>
    </xf>
    <xf numFmtId="49" fontId="5" fillId="123" borderId="122" xfId="0">
      <alignment vertical="center"/>
    </xf>
    <xf numFmtId="49" fontId="5" fillId="123" borderId="122" xfId="0">
      <alignmen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49" fontId="5" fillId="111" borderId="110" xfId="0">
      <alignment horizontal="center" vertical="center"/>
    </xf>
    <xf numFmtId="49" fontId="5" fillId="124" borderId="123" xfId="0">
      <alignment vertical="center"/>
    </xf>
    <xf numFmtId="179" fontId="5" fillId="125" borderId="124" xfId="0">
      <alignment horizontal="right" vertical="center"/>
    </xf>
    <xf numFmtId="179" fontId="5" fillId="125" borderId="124" xfId="0">
      <alignment horizontal="right" vertical="center"/>
    </xf>
    <xf numFmtId="49" fontId="5" fillId="124" borderId="123" xfId="0">
      <alignment vertical="center"/>
    </xf>
    <xf numFmtId="179" fontId="5" fillId="125" borderId="124" xfId="0">
      <alignment horizontal="right" vertical="center"/>
    </xf>
    <xf numFmtId="49" fontId="5" fillId="126" borderId="125" xfId="0">
      <alignment horizontal="right" vertical="center"/>
    </xf>
    <xf numFmtId="49" fontId="18" fillId="63" borderId="62"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49" fontId="20" fillId="86" borderId="85" xfId="0">
      <alignment horizontal="center" vertical="center"/>
    </xf>
    <xf numFmtId="49" fontId="20" fillId="86" borderId="85" xfId="0">
      <alignment horizontal="center" vertical="center"/>
    </xf>
    <xf numFmtId="49" fontId="20" fillId="86" borderId="85" xfId="0">
      <alignment horizontal="center" vertical="center"/>
    </xf>
    <xf numFmtId="49" fontId="20" fillId="86" borderId="85" xfId="0">
      <alignment horizontal="center" vertical="center"/>
    </xf>
    <xf numFmtId="49" fontId="5" fillId="87" borderId="86" xfId="0">
      <alignment horizontal="right" vertical="center"/>
    </xf>
    <xf numFmtId="0" fontId="5" fillId="23" borderId="22" xfId="0">
      <alignment horizontal="right" vertical="center"/>
    </xf>
    <xf numFmtId="49" fontId="5" fillId="70" borderId="69" xfId="0">
      <alignment vertical="center"/>
    </xf>
    <xf numFmtId="49" fontId="5" fillId="70" borderId="69" xfId="0">
      <alignment vertical="center"/>
    </xf>
    <xf numFmtId="49" fontId="5" fillId="70" borderId="69" xfId="0">
      <alignment vertical="center"/>
    </xf>
    <xf numFmtId="49" fontId="5" fillId="70" borderId="69" xfId="0">
      <alignment vertical="center"/>
    </xf>
    <xf numFmtId="49" fontId="5" fillId="88" borderId="87" xfId="0">
      <alignment horizontal="right" vertical="center"/>
    </xf>
    <xf numFmtId="49" fontId="5" fillId="88" borderId="87" xfId="0">
      <alignment horizontal="right" vertical="center"/>
    </xf>
    <xf numFmtId="49" fontId="20" fillId="90" borderId="89" xfId="0">
      <alignment horizontal="center" vertical="center"/>
    </xf>
    <xf numFmtId="49" fontId="20" fillId="90" borderId="89" xfId="0">
      <alignment horizontal="center" vertical="center"/>
    </xf>
    <xf numFmtId="49" fontId="20" fillId="90" borderId="89" xfId="0">
      <alignment horizontal="center" vertical="center"/>
    </xf>
    <xf numFmtId="49" fontId="20" fillId="90" borderId="89" xfId="0">
      <alignment horizontal="center" vertical="center"/>
    </xf>
    <xf numFmtId="49" fontId="20" fillId="90" borderId="89" xfId="0">
      <alignment horizontal="center" vertical="center"/>
    </xf>
    <xf numFmtId="49" fontId="20" fillId="90" borderId="89" xfId="0">
      <alignment horizontal="center" vertical="center"/>
    </xf>
    <xf numFmtId="49" fontId="5" fillId="127" borderId="126" xfId="0">
      <alignment vertical="center"/>
    </xf>
    <xf numFmtId="179" fontId="5" fillId="128" borderId="127" xfId="0">
      <alignment horizontal="right" vertical="center"/>
    </xf>
    <xf numFmtId="179" fontId="5" fillId="128" borderId="127" xfId="0">
      <alignment horizontal="right" vertical="center"/>
    </xf>
    <xf numFmtId="49" fontId="5" fillId="127" borderId="126" xfId="0">
      <alignment vertical="center"/>
    </xf>
    <xf numFmtId="179" fontId="5" fillId="128" borderId="127" xfId="0">
      <alignment horizontal="right" vertical="center"/>
    </xf>
    <xf numFmtId="179" fontId="5" fillId="128" borderId="127" xfId="0">
      <alignment horizontal="right" vertical="center"/>
    </xf>
    <xf numFmtId="49" fontId="5" fillId="107" borderId="106" xfId="0">
      <alignment vertical="center"/>
    </xf>
    <xf numFmtId="179" fontId="5" fillId="108" borderId="107" xfId="0">
      <alignment horizontal="right" vertical="center"/>
    </xf>
    <xf numFmtId="179" fontId="5" fillId="108" borderId="107" xfId="0">
      <alignment horizontal="right" vertical="center"/>
    </xf>
    <xf numFmtId="49" fontId="5" fillId="127" borderId="126" xfId="0">
      <alignment vertical="center"/>
    </xf>
    <xf numFmtId="179" fontId="5" fillId="108" borderId="107" xfId="0">
      <alignment horizontal="right" vertical="center"/>
    </xf>
    <xf numFmtId="179" fontId="5" fillId="108" borderId="107" xfId="0">
      <alignment horizontal="right" vertical="center"/>
    </xf>
    <xf numFmtId="49" fontId="5" fillId="129" borderId="128" xfId="0">
      <alignment vertical="center"/>
    </xf>
    <xf numFmtId="179" fontId="5" fillId="130" borderId="129" xfId="0">
      <alignment horizontal="right" vertical="center"/>
    </xf>
    <xf numFmtId="179" fontId="5" fillId="130" borderId="129" xfId="0">
      <alignment horizontal="right" vertical="center"/>
    </xf>
    <xf numFmtId="49" fontId="5" fillId="127" borderId="126"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27" borderId="126" xfId="0">
      <alignment vertical="center"/>
    </xf>
    <xf numFmtId="179" fontId="5" fillId="91" borderId="90" xfId="0">
      <alignment horizontal="right" vertical="center"/>
    </xf>
    <xf numFmtId="179" fontId="5" fillId="91" borderId="90" xfId="0">
      <alignment horizontal="right" vertical="center"/>
    </xf>
    <xf numFmtId="49" fontId="5" fillId="101" borderId="100" xfId="0">
      <alignment vertical="center"/>
    </xf>
    <xf numFmtId="179" fontId="5" fillId="91" borderId="90" xfId="0">
      <alignment horizontal="right" vertical="center"/>
    </xf>
    <xf numFmtId="179" fontId="5" fillId="91" borderId="90" xfId="0">
      <alignment horizontal="right" vertical="center"/>
    </xf>
    <xf numFmtId="49" fontId="5" fillId="127" borderId="126" xfId="0">
      <alignment vertical="center"/>
    </xf>
    <xf numFmtId="179" fontId="5" fillId="104" borderId="103" xfId="0">
      <alignment horizontal="right" vertical="center"/>
    </xf>
    <xf numFmtId="179" fontId="5" fillId="104" borderId="103" xfId="0">
      <alignment horizontal="right" vertical="center"/>
    </xf>
    <xf numFmtId="49" fontId="5" fillId="107" borderId="106" xfId="0">
      <alignment vertical="center"/>
    </xf>
    <xf numFmtId="179" fontId="5" fillId="91" borderId="90" xfId="0">
      <alignment horizontal="right" vertical="center"/>
    </xf>
    <xf numFmtId="179" fontId="5" fillId="113" borderId="112" xfId="0">
      <alignment horizontal="right" vertical="center"/>
    </xf>
    <xf numFmtId="49" fontId="7" fillId="131" borderId="130" xfId="0">
      <alignment horizontal="center" vertical="center"/>
    </xf>
    <xf numFmtId="49" fontId="7" fillId="131" borderId="130" xfId="0">
      <alignment horizontal="center" vertical="center"/>
    </xf>
    <xf numFmtId="49" fontId="7" fillId="131" borderId="130" xfId="0">
      <alignment horizontal="center" vertical="center"/>
    </xf>
    <xf numFmtId="49" fontId="5" fillId="83" borderId="82" xfId="0">
      <alignment vertical="center"/>
    </xf>
    <xf numFmtId="179" fontId="5" fillId="91" borderId="90" xfId="0">
      <alignment horizontal="right" vertical="center"/>
    </xf>
    <xf numFmtId="179" fontId="5" fillId="113" borderId="112" xfId="0">
      <alignment horizontal="right" vertical="center"/>
    </xf>
    <xf numFmtId="49" fontId="7" fillId="131" borderId="130" xfId="0">
      <alignment horizontal="center" vertical="center"/>
    </xf>
    <xf numFmtId="49" fontId="7" fillId="131" borderId="130" xfId="0">
      <alignment horizontal="center" vertical="center"/>
    </xf>
    <xf numFmtId="49" fontId="7" fillId="131" borderId="130" xfId="0">
      <alignment horizontal="center" vertical="center"/>
    </xf>
    <xf numFmtId="49" fontId="5" fillId="83" borderId="82" xfId="0">
      <alignment vertical="center"/>
    </xf>
    <xf numFmtId="179" fontId="5" fillId="91" borderId="90" xfId="0">
      <alignment horizontal="right" vertical="center"/>
    </xf>
    <xf numFmtId="179" fontId="5" fillId="113" borderId="112" xfId="0">
      <alignment horizontal="right" vertical="center"/>
    </xf>
    <xf numFmtId="49" fontId="7" fillId="131" borderId="130" xfId="0">
      <alignment horizontal="center" vertical="center"/>
    </xf>
    <xf numFmtId="49" fontId="7" fillId="131" borderId="130" xfId="0">
      <alignment horizontal="center" vertical="center"/>
    </xf>
    <xf numFmtId="49" fontId="7" fillId="131" borderId="130" xfId="0">
      <alignment horizontal="center" vertical="center"/>
    </xf>
    <xf numFmtId="49" fontId="5" fillId="83" borderId="82" xfId="0">
      <alignment vertical="center"/>
    </xf>
    <xf numFmtId="179" fontId="5" fillId="91" borderId="90" xfId="0">
      <alignment horizontal="right" vertical="center"/>
    </xf>
    <xf numFmtId="179" fontId="5" fillId="113" borderId="112" xfId="0">
      <alignment horizontal="right" vertical="center"/>
    </xf>
    <xf numFmtId="49" fontId="7" fillId="131" borderId="130" xfId="0">
      <alignment horizontal="center" vertical="center"/>
    </xf>
    <xf numFmtId="49" fontId="7" fillId="131" borderId="130" xfId="0">
      <alignment horizontal="center" vertical="center"/>
    </xf>
    <xf numFmtId="49" fontId="7" fillId="131" borderId="130" xfId="0">
      <alignment horizontal="center" vertical="center"/>
    </xf>
    <xf numFmtId="49" fontId="5" fillId="83" borderId="82" xfId="0">
      <alignment vertical="center"/>
    </xf>
    <xf numFmtId="179" fontId="5" fillId="91" borderId="90" xfId="0">
      <alignment horizontal="right" vertical="center"/>
    </xf>
    <xf numFmtId="179" fontId="5" fillId="113" borderId="112" xfId="0">
      <alignment horizontal="right" vertical="center"/>
    </xf>
    <xf numFmtId="49" fontId="7" fillId="131" borderId="130" xfId="0">
      <alignment horizontal="center" vertical="center"/>
    </xf>
    <xf numFmtId="49" fontId="7" fillId="132" borderId="131" xfId="0">
      <alignment horizontal="center" vertical="center"/>
    </xf>
    <xf numFmtId="49" fontId="7" fillId="132" borderId="131" xfId="0">
      <alignment horizontal="center" vertical="center"/>
    </xf>
    <xf numFmtId="49" fontId="5" fillId="83" borderId="82" xfId="0">
      <alignment vertical="center"/>
    </xf>
    <xf numFmtId="49" fontId="5" fillId="133" borderId="132" xfId="0">
      <alignmen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07" borderId="106"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33" borderId="132" xfId="0">
      <alignment vertical="center"/>
    </xf>
    <xf numFmtId="179" fontId="5" fillId="91" borderId="90" xfId="0">
      <alignment horizontal="right" vertical="center"/>
    </xf>
    <xf numFmtId="179" fontId="5" fillId="91" borderId="90" xfId="0">
      <alignment horizontal="right" vertical="center"/>
    </xf>
    <xf numFmtId="49" fontId="5" fillId="101" borderId="100" xfId="0">
      <alignment vertical="center"/>
    </xf>
    <xf numFmtId="179" fontId="5" fillId="565" borderId="133" xfId="0" applyFill="1">
      <alignment horizontal="right" vertical="center"/>
    </xf>
    <xf numFmtId="49" fontId="5" fillId="127" borderId="126" xfId="0">
      <alignment vertical="center"/>
    </xf>
    <xf numFmtId="49" fontId="7" fillId="131" borderId="130" xfId="0">
      <alignment horizontal="center" vertical="center"/>
    </xf>
    <xf numFmtId="49" fontId="7" fillId="131" borderId="130" xfId="0">
      <alignment horizontal="center" vertical="center"/>
    </xf>
    <xf numFmtId="49" fontId="7" fillId="135" borderId="134" xfId="0">
      <alignment horizontal="center" vertical="center"/>
    </xf>
    <xf numFmtId="49" fontId="5" fillId="107" borderId="106" xfId="0">
      <alignment vertical="center"/>
    </xf>
    <xf numFmtId="49" fontId="5" fillId="127" borderId="126" xfId="0">
      <alignment vertical="center"/>
    </xf>
    <xf numFmtId="179" fontId="5" fillId="128" borderId="127" xfId="0">
      <alignment horizontal="right" vertical="center"/>
    </xf>
    <xf numFmtId="179" fontId="5" fillId="565" borderId="135" xfId="0" applyFill="1">
      <alignment horizontal="right" vertical="center"/>
    </xf>
    <xf numFmtId="49" fontId="5" fillId="133" borderId="132" xfId="0">
      <alignment vertical="center"/>
    </xf>
    <xf numFmtId="49" fontId="5" fillId="111" borderId="110" xfId="0">
      <alignment horizontal="center" vertical="center"/>
    </xf>
    <xf numFmtId="49" fontId="5" fillId="120" borderId="119" xfId="0">
      <alignment horizontal="center" vertical="center"/>
    </xf>
    <xf numFmtId="49" fontId="21" fillId="137" borderId="136" xfId="0"/>
    <xf numFmtId="0" fontId="5" fillId="138" borderId="137" xfId="0">
      <alignment vertical="center"/>
    </xf>
    <xf numFmtId="0" fontId="5" fillId="138" borderId="137" xfId="0">
      <alignment vertical="center"/>
    </xf>
    <xf numFmtId="49" fontId="5" fillId="66" borderId="65" xfId="0">
      <alignment vertical="center"/>
    </xf>
    <xf numFmtId="0" fontId="5" fillId="29" borderId="28" xfId="0">
      <alignment vertical="center"/>
    </xf>
    <xf numFmtId="0" fontId="5" fillId="23" borderId="22" xfId="0">
      <alignment horizontal="right" vertical="center"/>
    </xf>
    <xf numFmtId="49" fontId="18" fillId="63" borderId="62"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49" fontId="22" fillId="139" borderId="138" xfId="0">
      <alignment horizontal="center" vertical="center"/>
    </xf>
    <xf numFmtId="49" fontId="22" fillId="139" borderId="138" xfId="0">
      <alignment horizontal="center" vertical="center"/>
    </xf>
    <xf numFmtId="49" fontId="22" fillId="139" borderId="138" xfId="0">
      <alignment horizontal="center" vertical="center"/>
    </xf>
    <xf numFmtId="49" fontId="22" fillId="139" borderId="138" xfId="0">
      <alignment horizontal="center" vertical="center"/>
    </xf>
    <xf numFmtId="49" fontId="5" fillId="140" borderId="139" xfId="0">
      <alignment horizontal="center" vertical="center"/>
    </xf>
    <xf numFmtId="49" fontId="5" fillId="87" borderId="86" xfId="0">
      <alignment horizontal="right" vertical="center"/>
    </xf>
    <xf numFmtId="49" fontId="5" fillId="70" borderId="69" xfId="0">
      <alignment vertical="center"/>
    </xf>
    <xf numFmtId="49" fontId="5" fillId="70" borderId="69" xfId="0">
      <alignment vertical="center"/>
    </xf>
    <xf numFmtId="49" fontId="5" fillId="70" borderId="69" xfId="0">
      <alignment vertical="center"/>
    </xf>
    <xf numFmtId="49" fontId="5" fillId="70" borderId="69" xfId="0">
      <alignment vertical="center"/>
    </xf>
    <xf numFmtId="49" fontId="5" fillId="88" borderId="87" xfId="0">
      <alignment horizontal="right" vertical="center"/>
    </xf>
    <xf numFmtId="49" fontId="5" fillId="88" borderId="87" xfId="0">
      <alignment horizontal="right" vertical="center"/>
    </xf>
    <xf numFmtId="49" fontId="20" fillId="90" borderId="89" xfId="0">
      <alignment horizontal="center" vertical="center"/>
    </xf>
    <xf numFmtId="49" fontId="20" fillId="90" borderId="89" xfId="0">
      <alignment horizontal="center" vertical="center"/>
    </xf>
    <xf numFmtId="49" fontId="20" fillId="90" borderId="89" xfId="0">
      <alignment horizontal="center" vertical="center"/>
    </xf>
    <xf numFmtId="49" fontId="20" fillId="90" borderId="89" xfId="0">
      <alignment horizontal="center" vertical="center"/>
    </xf>
    <xf numFmtId="49" fontId="20" fillId="90" borderId="89" xfId="0">
      <alignment horizontal="center" vertical="center"/>
    </xf>
    <xf numFmtId="49" fontId="20" fillId="90" borderId="89" xfId="0">
      <alignment horizontal="center" vertical="center"/>
    </xf>
    <xf numFmtId="49" fontId="5" fillId="141" borderId="140" xfId="0">
      <alignment vertical="center"/>
    </xf>
    <xf numFmtId="179" fontId="5" fillId="97" borderId="96" xfId="0">
      <alignment horizontal="right" vertical="center"/>
    </xf>
    <xf numFmtId="179" fontId="5" fillId="142" borderId="141" xfId="0">
      <alignment horizontal="right" vertical="center"/>
    </xf>
    <xf numFmtId="49" fontId="5" fillId="141" borderId="140" xfId="0">
      <alignment vertical="center"/>
    </xf>
    <xf numFmtId="179" fontId="5" fillId="97" borderId="96" xfId="0">
      <alignment horizontal="right" vertical="center"/>
    </xf>
    <xf numFmtId="179" fontId="5" fillId="142" borderId="141" xfId="0">
      <alignment horizontal="right" vertical="center"/>
    </xf>
    <xf numFmtId="49" fontId="5" fillId="102" borderId="101" xfId="0">
      <alignment vertical="center"/>
    </xf>
    <xf numFmtId="179" fontId="5" fillId="97" borderId="96" xfId="0">
      <alignment horizontal="right" vertical="center"/>
    </xf>
    <xf numFmtId="179" fontId="5" fillId="142" borderId="141" xfId="0">
      <alignment horizontal="right" vertical="center"/>
    </xf>
    <xf numFmtId="49" fontId="5" fillId="102" borderId="101" xfId="0">
      <alignment vertical="center"/>
    </xf>
    <xf numFmtId="179" fontId="5" fillId="97" borderId="96" xfId="0">
      <alignment horizontal="right" vertical="center"/>
    </xf>
    <xf numFmtId="179" fontId="5" fillId="142" borderId="141" xfId="0">
      <alignment horizontal="right" vertical="center"/>
    </xf>
    <xf numFmtId="49" fontId="5" fillId="141" borderId="140" xfId="0">
      <alignment vertical="center"/>
    </xf>
    <xf numFmtId="179" fontId="5" fillId="97" borderId="96" xfId="0">
      <alignment horizontal="right" vertical="center"/>
    </xf>
    <xf numFmtId="179" fontId="5" fillId="142" borderId="141" xfId="0">
      <alignment horizontal="right" vertical="center"/>
    </xf>
    <xf numFmtId="49" fontId="5" fillId="143" borderId="142" xfId="0">
      <alignment vertical="center"/>
    </xf>
    <xf numFmtId="179" fontId="5" fillId="97" borderId="96" xfId="0">
      <alignment horizontal="right" vertical="center"/>
    </xf>
    <xf numFmtId="179" fontId="5" fillId="142" borderId="141" xfId="0">
      <alignment horizontal="right" vertical="center"/>
    </xf>
    <xf numFmtId="49" fontId="5" fillId="98" borderId="97" xfId="0">
      <alignment vertical="center"/>
    </xf>
    <xf numFmtId="179" fontId="5" fillId="97" borderId="96" xfId="0">
      <alignment horizontal="right" vertical="center"/>
    </xf>
    <xf numFmtId="179" fontId="5" fillId="142" borderId="141" xfId="0">
      <alignment horizontal="right" vertical="center"/>
    </xf>
    <xf numFmtId="49" fontId="5" fillId="110" borderId="109" xfId="0">
      <alignment horizontal="center" vertical="center"/>
    </xf>
    <xf numFmtId="180" fontId="5" fillId="144" borderId="143" xfId="0">
      <alignment horizontal="center" vertical="center"/>
    </xf>
    <xf numFmtId="180" fontId="5" fillId="144" borderId="143" xfId="0">
      <alignment horizontal="center" vertical="center"/>
    </xf>
    <xf numFmtId="49" fontId="5" fillId="98" borderId="97" xfId="0">
      <alignment vertical="center"/>
    </xf>
    <xf numFmtId="179" fontId="5" fillId="97" borderId="96" xfId="0">
      <alignment horizontal="right" vertical="center"/>
    </xf>
    <xf numFmtId="179" fontId="5" fillId="97" borderId="96" xfId="0">
      <alignment horizontal="right" vertical="center"/>
    </xf>
    <xf numFmtId="49" fontId="5" fillId="145" borderId="144" xfId="0">
      <alignment horizontal="center" vertical="center"/>
    </xf>
    <xf numFmtId="49" fontId="5" fillId="145" borderId="144" xfId="0">
      <alignment horizontal="center" vertical="center"/>
    </xf>
    <xf numFmtId="49" fontId="5" fillId="146" borderId="145" xfId="0">
      <alignment horizontal="center" vertical="center"/>
    </xf>
    <xf numFmtId="49" fontId="5" fillId="147" borderId="146" xfId="0">
      <alignment horizontal="left" vertical="center"/>
    </xf>
    <xf numFmtId="179" fontId="5" fillId="97" borderId="96" xfId="0">
      <alignment horizontal="right" vertical="center"/>
    </xf>
    <xf numFmtId="179" fontId="5" fillId="97" borderId="96" xfId="0">
      <alignment horizontal="right" vertical="center"/>
    </xf>
    <xf numFmtId="49" fontId="5" fillId="145" borderId="144" xfId="0">
      <alignment horizontal="center" vertical="center"/>
    </xf>
    <xf numFmtId="49" fontId="5" fillId="145" borderId="144" xfId="0">
      <alignment horizontal="center" vertical="center"/>
    </xf>
    <xf numFmtId="49" fontId="5" fillId="146" borderId="145" xfId="0">
      <alignment horizontal="center" vertical="center"/>
    </xf>
    <xf numFmtId="49" fontId="5" fillId="98" borderId="97" xfId="0">
      <alignment vertical="center"/>
    </xf>
    <xf numFmtId="179" fontId="5" fillId="97" borderId="96" xfId="0">
      <alignment horizontal="right" vertical="center"/>
    </xf>
    <xf numFmtId="179" fontId="5" fillId="97" borderId="96" xfId="0">
      <alignment horizontal="right" vertical="center"/>
    </xf>
    <xf numFmtId="49" fontId="5" fillId="145" borderId="144" xfId="0">
      <alignment horizontal="center" vertical="center"/>
    </xf>
    <xf numFmtId="49" fontId="5" fillId="145" borderId="144" xfId="0">
      <alignment horizontal="center" vertical="center"/>
    </xf>
    <xf numFmtId="49" fontId="5" fillId="146" borderId="145" xfId="0">
      <alignment horizontal="center" vertical="center"/>
    </xf>
    <xf numFmtId="49" fontId="5" fillId="98" borderId="97" xfId="0">
      <alignment vertical="center"/>
    </xf>
    <xf numFmtId="179" fontId="5" fillId="114" borderId="113" xfId="0">
      <alignment horizontal="right" vertical="center"/>
    </xf>
    <xf numFmtId="179" fontId="5" fillId="114" borderId="113" xfId="0">
      <alignment horizontal="right" vertical="center"/>
    </xf>
    <xf numFmtId="49" fontId="5" fillId="145" borderId="144" xfId="0">
      <alignment horizontal="center" vertical="center"/>
    </xf>
    <xf numFmtId="49" fontId="5" fillId="145" borderId="144" xfId="0">
      <alignment horizontal="center" vertical="center"/>
    </xf>
    <xf numFmtId="49" fontId="5" fillId="146" borderId="145" xfId="0">
      <alignment horizontal="center" vertical="center"/>
    </xf>
    <xf numFmtId="49" fontId="5" fillId="83" borderId="82" xfId="0">
      <alignment vertical="center"/>
    </xf>
    <xf numFmtId="49" fontId="5" fillId="83" borderId="82" xfId="0">
      <alignment vertical="center"/>
    </xf>
    <xf numFmtId="49" fontId="5" fillId="98" borderId="97" xfId="0">
      <alignment vertical="center"/>
    </xf>
    <xf numFmtId="179" fontId="5" fillId="97" borderId="96" xfId="0">
      <alignment horizontal="right" vertical="center"/>
    </xf>
    <xf numFmtId="179" fontId="5" fillId="142" borderId="141" xfId="0">
      <alignment horizontal="right" vertical="center"/>
    </xf>
    <xf numFmtId="49" fontId="5" fillId="98" borderId="97" xfId="0">
      <alignment vertical="center"/>
    </xf>
    <xf numFmtId="179" fontId="5" fillId="97" borderId="96" xfId="0">
      <alignment horizontal="right" vertical="center"/>
    </xf>
    <xf numFmtId="179" fontId="5" fillId="142" borderId="141" xfId="0">
      <alignment horizontal="right" vertical="center"/>
    </xf>
    <xf numFmtId="49" fontId="5" fillId="98" borderId="97" xfId="0">
      <alignment vertical="center"/>
    </xf>
    <xf numFmtId="179" fontId="5" fillId="114" borderId="113" xfId="0">
      <alignment horizontal="right" vertical="center"/>
    </xf>
    <xf numFmtId="179" fontId="5" fillId="148" borderId="147" xfId="0">
      <alignment horizontal="right" vertical="center"/>
    </xf>
    <xf numFmtId="49" fontId="5" fillId="98" borderId="97" xfId="0">
      <alignment vertical="center"/>
    </xf>
    <xf numFmtId="179" fontId="5" fillId="114" borderId="113" xfId="0">
      <alignment horizontal="right" vertical="center"/>
    </xf>
    <xf numFmtId="179" fontId="5" fillId="148" borderId="147" xfId="0">
      <alignment horizontal="right" vertical="center"/>
    </xf>
    <xf numFmtId="49" fontId="5" fillId="83" borderId="82" xfId="0">
      <alignment vertical="center"/>
    </xf>
    <xf numFmtId="49" fontId="5" fillId="83" borderId="82" xfId="0">
      <alignment vertical="center"/>
    </xf>
    <xf numFmtId="49" fontId="5" fillId="149" borderId="148" xfId="0">
      <alignment horizontal="center" vertical="center"/>
    </xf>
    <xf numFmtId="49" fontId="5" fillId="150" borderId="149" xfId="0">
      <alignment horizontal="center" vertical="center"/>
    </xf>
    <xf numFmtId="49" fontId="5" fillId="151" borderId="150" xfId="0">
      <alignment horizontal="center" vertical="center"/>
    </xf>
    <xf numFmtId="49" fontId="5" fillId="83" borderId="82" xfId="0">
      <alignment vertical="center"/>
    </xf>
    <xf numFmtId="49" fontId="5" fillId="98" borderId="97" xfId="0">
      <alignment vertical="center"/>
    </xf>
    <xf numFmtId="179" fontId="5" fillId="148" borderId="147" xfId="0">
      <alignment horizontal="right" vertical="center"/>
    </xf>
    <xf numFmtId="49" fontId="5" fillId="83" borderId="82" xfId="0">
      <alignment vertical="center"/>
    </xf>
    <xf numFmtId="49" fontId="5" fillId="149" borderId="148" xfId="0">
      <alignment horizontal="center" vertical="center"/>
    </xf>
    <xf numFmtId="49" fontId="5" fillId="149" borderId="148" xfId="0">
      <alignment horizontal="center" vertical="center"/>
    </xf>
    <xf numFmtId="49" fontId="5" fillId="66" borderId="65" xfId="0">
      <alignment vertical="center"/>
    </xf>
    <xf numFmtId="0" fontId="5" fillId="29" borderId="28" xfId="0">
      <alignment vertical="center"/>
    </xf>
    <xf numFmtId="0" fontId="5" fillId="29" borderId="28" xfId="0">
      <alignment vertical="center"/>
    </xf>
    <xf numFmtId="49" fontId="5" fillId="66" borderId="65" xfId="0">
      <alignment vertical="center"/>
    </xf>
    <xf numFmtId="0" fontId="5" fillId="29" borderId="28" xfId="0">
      <alignment vertical="center"/>
    </xf>
    <xf numFmtId="0" fontId="5" fillId="152" borderId="151" xfId="0">
      <alignment horizontal="right" vertical="center"/>
    </xf>
    <xf numFmtId="49" fontId="18" fillId="63" borderId="62"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49" fontId="20" fillId="86" borderId="85" xfId="0">
      <alignment horizontal="center" vertical="center"/>
    </xf>
    <xf numFmtId="49" fontId="20" fillId="86" borderId="85" xfId="0">
      <alignment horizontal="center" vertical="center"/>
    </xf>
    <xf numFmtId="49" fontId="20" fillId="86" borderId="85" xfId="0">
      <alignment horizontal="center" vertical="center"/>
    </xf>
    <xf numFmtId="49" fontId="20" fillId="86" borderId="85" xfId="0">
      <alignment horizontal="center" vertical="center"/>
    </xf>
    <xf numFmtId="49" fontId="20" fillId="86" borderId="85" xfId="0">
      <alignment horizontal="center" vertical="center"/>
    </xf>
    <xf numFmtId="49" fontId="20" fillId="86" borderId="85" xfId="0">
      <alignment horizontal="center" vertical="center"/>
    </xf>
    <xf numFmtId="49" fontId="5" fillId="87" borderId="86" xfId="0">
      <alignment horizontal="right" vertical="center"/>
    </xf>
    <xf numFmtId="49" fontId="5" fillId="69" borderId="68" xfId="0">
      <alignment vertical="center"/>
    </xf>
    <xf numFmtId="49" fontId="5" fillId="69" borderId="68" xfId="0">
      <alignment vertical="center"/>
    </xf>
    <xf numFmtId="49" fontId="5" fillId="69" borderId="68" xfId="0">
      <alignment vertical="center"/>
    </xf>
    <xf numFmtId="49" fontId="5" fillId="69" borderId="68" xfId="0">
      <alignment vertical="center"/>
    </xf>
    <xf numFmtId="49" fontId="5" fillId="69" borderId="68" xfId="0">
      <alignment vertical="center"/>
    </xf>
    <xf numFmtId="49" fontId="5" fillId="69" borderId="68" xfId="0">
      <alignment vertical="center"/>
    </xf>
    <xf numFmtId="49" fontId="5" fillId="72" borderId="71" xfId="0">
      <alignment horizontal="right" vertical="center"/>
    </xf>
    <xf numFmtId="49" fontId="20" fillId="153" borderId="152" xfId="0">
      <alignment horizontal="center" vertical="center"/>
    </xf>
    <xf numFmtId="49" fontId="20" fillId="154" borderId="153" xfId="0">
      <alignment horizontal="center" vertical="center"/>
    </xf>
    <xf numFmtId="0" fontId="20" fillId="155" borderId="154" xfId="0">
      <alignment horizontal="center" vertical="center"/>
    </xf>
    <xf numFmtId="0" fontId="20" fillId="156" borderId="155" xfId="0">
      <alignment horizontal="center" vertical="center"/>
    </xf>
    <xf numFmtId="49" fontId="20" fillId="89" borderId="88" xfId="0">
      <alignment horizontal="center" vertical="center"/>
    </xf>
    <xf numFmtId="0" fontId="20" fillId="157" borderId="156" xfId="0">
      <alignment horizontal="center" vertical="center"/>
    </xf>
    <xf numFmtId="0" fontId="20" fillId="157" borderId="156" xfId="0">
      <alignment horizontal="center" vertical="center"/>
    </xf>
    <xf numFmtId="0" fontId="20" fillId="158" borderId="157" xfId="0">
      <alignment horizontal="center" vertical="center"/>
    </xf>
    <xf numFmtId="49" fontId="20" fillId="159" borderId="158" xfId="0">
      <alignment horizontal="center" vertical="center"/>
    </xf>
    <xf numFmtId="49" fontId="20" fillId="160" borderId="159" xfId="0">
      <alignment horizontal="center" vertical="center" wrapText="1"/>
    </xf>
    <xf numFmtId="49" fontId="20" fillId="160" borderId="159" xfId="0">
      <alignment horizontal="center" vertical="center" wrapText="1"/>
    </xf>
    <xf numFmtId="49" fontId="20" fillId="159" borderId="158" xfId="0">
      <alignment horizontal="center" vertical="center"/>
    </xf>
    <xf numFmtId="49" fontId="20" fillId="160" borderId="159" xfId="0">
      <alignment horizontal="center" vertical="center" wrapText="1"/>
    </xf>
    <xf numFmtId="49" fontId="20" fillId="160" borderId="159" xfId="0">
      <alignment horizontal="center" vertical="center" wrapText="1"/>
    </xf>
    <xf numFmtId="49" fontId="5" fillId="123" borderId="122" xfId="0">
      <alignment vertical="center"/>
    </xf>
    <xf numFmtId="49" fontId="5" fillId="123" borderId="122"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161" borderId="160"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98" borderId="97" xfId="0">
      <alignment vertical="center"/>
    </xf>
    <xf numFmtId="179" fontId="5" fillId="97" borderId="96" xfId="0">
      <alignment horizontal="right" vertical="center"/>
    </xf>
    <xf numFmtId="49" fontId="5" fillId="111" borderId="110" xfId="0">
      <alignment horizontal="center" vertical="center"/>
    </xf>
    <xf numFmtId="179" fontId="5" fillId="97" borderId="96" xfId="0">
      <alignment horizontal="right" vertical="center"/>
    </xf>
    <xf numFmtId="49" fontId="5" fillId="111" borderId="110" xfId="0">
      <alignment horizontal="center" vertical="center"/>
    </xf>
    <xf numFmtId="49" fontId="5" fillId="116" borderId="115" xfId="0">
      <alignment vertical="center" wrapText="1"/>
    </xf>
    <xf numFmtId="179" fontId="5" fillId="97" borderId="96" xfId="0">
      <alignment horizontal="right" vertical="center"/>
    </xf>
    <xf numFmtId="49" fontId="5" fillId="111" borderId="110" xfId="0">
      <alignment horizontal="center" vertical="center"/>
    </xf>
    <xf numFmtId="179" fontId="5" fillId="97" borderId="96" xfId="0">
      <alignment horizontal="right" vertical="center"/>
    </xf>
    <xf numFmtId="49" fontId="5" fillId="111" borderId="110" xfId="0">
      <alignment horizontal="center" vertical="center"/>
    </xf>
    <xf numFmtId="49" fontId="5" fillId="123" borderId="122"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49" fontId="5" fillId="111" borderId="110" xfId="0">
      <alignment horizontal="center" vertical="center"/>
    </xf>
    <xf numFmtId="179" fontId="5" fillId="97" borderId="96" xfId="0">
      <alignment horizontal="right" vertical="center"/>
    </xf>
    <xf numFmtId="49" fontId="5" fillId="123" borderId="122"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179" fontId="5" fillId="97" borderId="96" xfId="0">
      <alignment horizontal="right" vertical="center"/>
    </xf>
    <xf numFmtId="49" fontId="5" fillId="111" borderId="110" xfId="0">
      <alignment horizontal="center" vertical="center"/>
    </xf>
    <xf numFmtId="179" fontId="5" fillId="97" borderId="96" xfId="0">
      <alignment horizontal="right" vertical="center"/>
    </xf>
    <xf numFmtId="49" fontId="5" fillId="111" borderId="110" xfId="0">
      <alignment horizontal="center" vertical="center"/>
    </xf>
    <xf numFmtId="49" fontId="5" fillId="123" borderId="122" xfId="0">
      <alignment vertical="center"/>
    </xf>
    <xf numFmtId="49" fontId="5" fillId="123" borderId="122"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23" borderId="122" xfId="0">
      <alignment vertical="center"/>
    </xf>
    <xf numFmtId="179" fontId="5" fillId="97" borderId="96" xfId="0">
      <alignment horizontal="right" vertical="center"/>
    </xf>
    <xf numFmtId="179" fontId="5" fillId="97" borderId="96" xfId="0">
      <alignment horizontal="right" vertical="center"/>
    </xf>
    <xf numFmtId="49" fontId="5" fillId="111" borderId="110" xfId="0">
      <alignment horizontal="center" vertical="center"/>
    </xf>
    <xf numFmtId="49" fontId="20" fillId="90" borderId="89" xfId="0">
      <alignment horizontal="center" vertical="center"/>
    </xf>
    <xf numFmtId="49" fontId="20" fillId="90" borderId="89" xfId="0">
      <alignment horizontal="center" vertical="center"/>
    </xf>
    <xf numFmtId="0" fontId="20" fillId="162" borderId="161" xfId="0">
      <alignment horizontal="center" vertical="center"/>
    </xf>
    <xf numFmtId="0" fontId="20" fillId="162" borderId="161" xfId="0">
      <alignment horizontal="center" vertical="center"/>
    </xf>
    <xf numFmtId="49" fontId="20" fillId="90" borderId="89" xfId="0">
      <alignment horizontal="center" vertical="center"/>
    </xf>
    <xf numFmtId="0" fontId="20" fillId="162" borderId="161" xfId="0">
      <alignment horizontal="center" vertical="center"/>
    </xf>
    <xf numFmtId="0" fontId="20" fillId="162" borderId="161" xfId="0">
      <alignment horizontal="center" vertical="center"/>
    </xf>
    <xf numFmtId="0" fontId="20" fillId="162" borderId="161" xfId="0">
      <alignment horizontal="center" vertical="center"/>
    </xf>
    <xf numFmtId="49" fontId="20" fillId="90" borderId="89" xfId="0">
      <alignment horizontal="center" vertical="center"/>
    </xf>
    <xf numFmtId="49" fontId="20" fillId="75" borderId="74" xfId="0">
      <alignment horizontal="center" vertical="center" wrapText="1"/>
    </xf>
    <xf numFmtId="49" fontId="20" fillId="75" borderId="74" xfId="0">
      <alignment horizontal="center" vertical="center" wrapText="1"/>
    </xf>
    <xf numFmtId="49" fontId="20" fillId="90" borderId="89" xfId="0">
      <alignment horizontal="center" vertical="center"/>
    </xf>
    <xf numFmtId="49" fontId="20" fillId="75" borderId="74" xfId="0">
      <alignment horizontal="center" vertical="center" wrapText="1"/>
    </xf>
    <xf numFmtId="49" fontId="20" fillId="75" borderId="74" xfId="0">
      <alignment horizontal="center" vertical="center" wrapText="1"/>
    </xf>
    <xf numFmtId="49" fontId="5" fillId="141" borderId="140" xfId="0">
      <alignment vertical="center"/>
    </xf>
    <xf numFmtId="49" fontId="5" fillId="98" borderId="97"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98" borderId="97"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98" borderId="97"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102" borderId="101" xfId="0">
      <alignment vertical="center"/>
    </xf>
    <xf numFmtId="179" fontId="5" fillId="97" borderId="96" xfId="0">
      <alignment horizontal="right" vertical="center"/>
    </xf>
    <xf numFmtId="49" fontId="5" fillId="111" borderId="110" xfId="0">
      <alignment horizontal="center" vertical="center"/>
    </xf>
    <xf numFmtId="179" fontId="5" fillId="97" borderId="96" xfId="0">
      <alignment horizontal="right" vertical="center"/>
    </xf>
    <xf numFmtId="49" fontId="5" fillId="111" borderId="110" xfId="0">
      <alignment horizontal="center" vertical="center"/>
    </xf>
    <xf numFmtId="49" fontId="5" fillId="141" borderId="140" xfId="0">
      <alignment vertical="center"/>
    </xf>
    <xf numFmtId="49" fontId="5" fillId="111" borderId="110" xfId="0">
      <alignment horizontal="center" vertical="center"/>
    </xf>
    <xf numFmtId="179" fontId="5" fillId="97" borderId="96" xfId="0">
      <alignment horizontal="right" vertical="center"/>
    </xf>
    <xf numFmtId="49" fontId="5" fillId="111" borderId="110" xfId="0">
      <alignment horizontal="center" vertical="center"/>
    </xf>
    <xf numFmtId="179" fontId="5" fillId="97" borderId="96" xfId="0">
      <alignment horizontal="right" vertical="center"/>
    </xf>
    <xf numFmtId="49" fontId="5" fillId="98" borderId="97"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98" borderId="97" xfId="0">
      <alignment vertical="center"/>
    </xf>
    <xf numFmtId="49" fontId="5" fillId="98" borderId="97"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98" borderId="97" xfId="0">
      <alignmen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179" fontId="5" fillId="97" borderId="96" xfId="0">
      <alignment horizontal="right" vertical="center"/>
    </xf>
    <xf numFmtId="49" fontId="5" fillId="98" borderId="97" xfId="0">
      <alignment vertical="center"/>
    </xf>
    <xf numFmtId="49" fontId="5" fillId="98" borderId="97" xfId="0">
      <alignment vertical="center"/>
    </xf>
    <xf numFmtId="49" fontId="5" fillId="98" borderId="97" xfId="0">
      <alignment vertical="center"/>
    </xf>
    <xf numFmtId="49" fontId="5" fillId="163" borderId="162" xfId="0">
      <alignment horizontal="center" vertical="center"/>
    </xf>
    <xf numFmtId="0" fontId="5" fillId="164" borderId="163" xfId="0"/>
    <xf numFmtId="0" fontId="5" fillId="138" borderId="137" xfId="0">
      <alignment vertical="center"/>
    </xf>
    <xf numFmtId="0" fontId="5" fillId="138" borderId="137" xfId="0">
      <alignment vertical="center"/>
    </xf>
    <xf numFmtId="0" fontId="5" fillId="138" borderId="137" xfId="0">
      <alignment vertical="center"/>
    </xf>
    <xf numFmtId="0" fontId="5" fillId="138" borderId="137" xfId="0">
      <alignment vertical="center"/>
    </xf>
    <xf numFmtId="0" fontId="5" fillId="138" borderId="137" xfId="0">
      <alignment vertical="center"/>
    </xf>
    <xf numFmtId="0" fontId="5" fillId="152" borderId="151" xfId="0">
      <alignment horizontal="right" vertical="center"/>
    </xf>
    <xf numFmtId="49" fontId="18" fillId="63" borderId="62" xfId="0">
      <alignment horizontal="center" vertical="center"/>
    </xf>
    <xf numFmtId="0" fontId="18" fillId="64" borderId="63" xfId="0">
      <alignment horizontal="center" vertical="center"/>
    </xf>
    <xf numFmtId="0" fontId="18" fillId="64" borderId="63" xfId="0">
      <alignment horizontal="center" vertical="center"/>
    </xf>
    <xf numFmtId="0" fontId="18" fillId="165" borderId="164" xfId="0">
      <alignment horizontal="left" vertical="center"/>
    </xf>
    <xf numFmtId="0" fontId="18" fillId="64" borderId="63" xfId="0">
      <alignment horizontal="center" vertical="center"/>
    </xf>
    <xf numFmtId="0" fontId="18" fillId="64" borderId="63" xfId="0">
      <alignment horizontal="center" vertical="center"/>
    </xf>
    <xf numFmtId="49" fontId="20" fillId="86" borderId="85" xfId="0">
      <alignment horizontal="center" vertical="center"/>
    </xf>
    <xf numFmtId="49" fontId="5" fillId="166" borderId="165" xfId="0"/>
    <xf numFmtId="49" fontId="20" fillId="86" borderId="85" xfId="0">
      <alignment horizontal="center" vertical="center"/>
    </xf>
    <xf numFmtId="49" fontId="20" fillId="167" borderId="166" xfId="0">
      <alignment horizontal="left" vertical="center"/>
    </xf>
    <xf numFmtId="49" fontId="20" fillId="86" borderId="85" xfId="0">
      <alignment horizontal="center" vertical="center"/>
    </xf>
    <xf numFmtId="49" fontId="5" fillId="87" borderId="86" xfId="0">
      <alignment horizontal="right" vertical="center"/>
    </xf>
    <xf numFmtId="49" fontId="5" fillId="69" borderId="68" xfId="0">
      <alignment vertical="center"/>
    </xf>
    <xf numFmtId="49" fontId="5" fillId="69" borderId="68" xfId="0">
      <alignment vertical="center"/>
    </xf>
    <xf numFmtId="49" fontId="5" fillId="69" borderId="68" xfId="0">
      <alignment vertical="center"/>
    </xf>
    <xf numFmtId="49" fontId="5" fillId="168" borderId="167" xfId="0">
      <alignment horizontal="left" vertical="center"/>
    </xf>
    <xf numFmtId="49" fontId="5" fillId="69" borderId="68" xfId="0">
      <alignment vertical="center"/>
    </xf>
    <xf numFmtId="49" fontId="5" fillId="72" borderId="71" xfId="0">
      <alignment horizontal="right"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5" fillId="169" borderId="168" xfId="0">
      <alignment vertical="center" shrinkToFit="1"/>
    </xf>
    <xf numFmtId="179" fontId="5" fillId="91" borderId="90" xfId="0">
      <alignment horizontal="right" vertical="center"/>
    </xf>
    <xf numFmtId="179" fontId="5" fillId="91" borderId="90" xfId="0">
      <alignment horizontal="right" vertical="center"/>
    </xf>
    <xf numFmtId="49" fontId="5" fillId="82" borderId="81" xfId="0">
      <alignment horizontal="left" vertical="center"/>
    </xf>
    <xf numFmtId="49" fontId="5" fillId="169" borderId="168" xfId="0">
      <alignment vertical="center" shrinkToFit="1"/>
    </xf>
    <xf numFmtId="179" fontId="5" fillId="91" borderId="90" xfId="0">
      <alignment horizontal="right" vertical="center"/>
    </xf>
    <xf numFmtId="179" fontId="5" fillId="91" borderId="90" xfId="0">
      <alignment horizontal="right" vertical="center"/>
    </xf>
    <xf numFmtId="49" fontId="5" fillId="82" borderId="81" xfId="0">
      <alignment horizontal="left" vertical="center"/>
    </xf>
    <xf numFmtId="179" fontId="5" fillId="91" borderId="90" xfId="0">
      <alignment horizontal="right" vertical="center"/>
    </xf>
    <xf numFmtId="179" fontId="5" fillId="91" borderId="90" xfId="0">
      <alignment horizontal="right" vertical="center"/>
    </xf>
    <xf numFmtId="49" fontId="5" fillId="169" borderId="168" xfId="0">
      <alignment vertical="center" shrinkToFit="1"/>
    </xf>
    <xf numFmtId="179" fontId="5" fillId="91" borderId="90" xfId="0">
      <alignment horizontal="right" vertical="center"/>
    </xf>
    <xf numFmtId="179" fontId="5" fillId="91" borderId="90" xfId="0">
      <alignment horizontal="right" vertical="center"/>
    </xf>
    <xf numFmtId="49" fontId="5" fillId="82" borderId="81" xfId="0">
      <alignment horizontal="left" vertical="center"/>
    </xf>
    <xf numFmtId="179" fontId="5" fillId="91" borderId="90" xfId="0">
      <alignment horizontal="right" vertical="center"/>
    </xf>
    <xf numFmtId="179" fontId="5" fillId="91" borderId="90" xfId="0">
      <alignment horizontal="right" vertical="center"/>
    </xf>
    <xf numFmtId="49" fontId="5" fillId="169" borderId="168" xfId="0">
      <alignment vertical="center" shrinkToFit="1"/>
    </xf>
    <xf numFmtId="179" fontId="5" fillId="91" borderId="90" xfId="0">
      <alignment horizontal="right" vertical="center"/>
    </xf>
    <xf numFmtId="179" fontId="5" fillId="91" borderId="90" xfId="0">
      <alignment horizontal="right" vertical="center"/>
    </xf>
    <xf numFmtId="49" fontId="5" fillId="82" borderId="81" xfId="0">
      <alignment horizontal="left" vertical="center"/>
    </xf>
    <xf numFmtId="179" fontId="5" fillId="91" borderId="90" xfId="0">
      <alignment horizontal="right" vertical="center"/>
    </xf>
    <xf numFmtId="179" fontId="5" fillId="91" borderId="90" xfId="0">
      <alignment horizontal="right" vertical="center"/>
    </xf>
    <xf numFmtId="49" fontId="5" fillId="169" borderId="168" xfId="0">
      <alignment vertical="center" shrinkToFit="1"/>
    </xf>
    <xf numFmtId="179" fontId="5" fillId="91" borderId="90" xfId="0">
      <alignment horizontal="right" vertical="center"/>
    </xf>
    <xf numFmtId="179" fontId="5" fillId="91" borderId="90" xfId="0">
      <alignment horizontal="right" vertical="center"/>
    </xf>
    <xf numFmtId="49" fontId="5" fillId="82" borderId="81" xfId="0">
      <alignment horizontal="left" vertical="center"/>
    </xf>
    <xf numFmtId="179" fontId="5" fillId="91" borderId="90" xfId="0">
      <alignment horizontal="right" vertical="center"/>
    </xf>
    <xf numFmtId="179" fontId="5" fillId="91" borderId="90" xfId="0">
      <alignment horizontal="right" vertical="center"/>
    </xf>
    <xf numFmtId="49" fontId="5" fillId="169" borderId="168" xfId="0">
      <alignment vertical="center" shrinkToFit="1"/>
    </xf>
    <xf numFmtId="179" fontId="5" fillId="91" borderId="90" xfId="0">
      <alignment horizontal="right" vertical="center"/>
    </xf>
    <xf numFmtId="179" fontId="5" fillId="91" borderId="90" xfId="0">
      <alignment horizontal="right" vertical="center"/>
    </xf>
    <xf numFmtId="49" fontId="5" fillId="149" borderId="148" xfId="0">
      <alignment horizontal="center" vertical="center"/>
    </xf>
    <xf numFmtId="49" fontId="5" fillId="149" borderId="148" xfId="0">
      <alignment horizontal="center" vertical="center"/>
    </xf>
    <xf numFmtId="49" fontId="5" fillId="149" borderId="148" xfId="0">
      <alignment horizontal="center" vertical="center"/>
    </xf>
    <xf numFmtId="49" fontId="5" fillId="170" borderId="169" xfId="0">
      <alignment vertical="center" wrapText="1"/>
    </xf>
    <xf numFmtId="179" fontId="5" fillId="104" borderId="103" xfId="0">
      <alignment horizontal="right" vertical="center"/>
    </xf>
    <xf numFmtId="179" fontId="5" fillId="104" borderId="103" xfId="0">
      <alignment horizontal="right" vertical="center"/>
    </xf>
    <xf numFmtId="49" fontId="5" fillId="171" borderId="170" xfId="0">
      <alignment horizontal="center" vertical="center"/>
    </xf>
    <xf numFmtId="49" fontId="5" fillId="171" borderId="170" xfId="0">
      <alignment horizontal="center" vertical="center"/>
    </xf>
    <xf numFmtId="49" fontId="5" fillId="171" borderId="170" xfId="0">
      <alignment horizontal="center" vertical="center"/>
    </xf>
    <xf numFmtId="49" fontId="5" fillId="172" borderId="171" xfId="0">
      <alignment vertical="center" shrinkToFit="1"/>
    </xf>
    <xf numFmtId="179" fontId="5" fillId="108" borderId="107" xfId="0">
      <alignment horizontal="right" vertical="center"/>
    </xf>
    <xf numFmtId="179" fontId="5" fillId="108" borderId="107" xfId="0">
      <alignment horizontal="right" vertical="center"/>
    </xf>
    <xf numFmtId="49" fontId="5" fillId="109" borderId="108" xfId="0">
      <alignment horizontal="center" vertical="center"/>
    </xf>
    <xf numFmtId="49" fontId="5" fillId="109" borderId="108" xfId="0">
      <alignment horizontal="center" vertical="center"/>
    </xf>
    <xf numFmtId="49" fontId="5" fillId="109" borderId="108" xfId="0">
      <alignment horizontal="center" vertical="center"/>
    </xf>
    <xf numFmtId="49" fontId="5" fillId="169" borderId="168" xfId="0">
      <alignment vertical="center" shrinkToFit="1"/>
    </xf>
    <xf numFmtId="179" fontId="5" fillId="91" borderId="90" xfId="0">
      <alignment horizontal="right" vertical="center"/>
    </xf>
    <xf numFmtId="179" fontId="5" fillId="91" borderId="90" xfId="0">
      <alignment horizontal="right" vertical="center"/>
    </xf>
    <xf numFmtId="49" fontId="5" fillId="149" borderId="148" xfId="0">
      <alignment horizontal="center" vertical="center"/>
    </xf>
    <xf numFmtId="49" fontId="5" fillId="149" borderId="148" xfId="0">
      <alignment horizontal="center" vertical="center"/>
    </xf>
    <xf numFmtId="49" fontId="5" fillId="149" borderId="148" xfId="0">
      <alignment horizontal="center" vertical="center"/>
    </xf>
    <xf numFmtId="49" fontId="5" fillId="169" borderId="168" xfId="0">
      <alignment vertical="center" shrinkToFit="1"/>
    </xf>
    <xf numFmtId="49" fontId="5" fillId="82" borderId="81" xfId="0">
      <alignment horizontal="left" vertical="center"/>
    </xf>
    <xf numFmtId="49" fontId="5" fillId="169" borderId="168" xfId="0">
      <alignment vertical="center" shrinkToFit="1"/>
    </xf>
    <xf numFmtId="179" fontId="5" fillId="91" borderId="90" xfId="0">
      <alignment horizontal="right" vertical="center"/>
    </xf>
    <xf numFmtId="179" fontId="5" fillId="91" borderId="90" xfId="0">
      <alignment horizontal="right" vertical="center"/>
    </xf>
    <xf numFmtId="49" fontId="5" fillId="82" borderId="81" xfId="0">
      <alignment horizontal="left" vertical="center"/>
    </xf>
    <xf numFmtId="179" fontId="5" fillId="91" borderId="90" xfId="0">
      <alignment horizontal="right" vertical="center"/>
    </xf>
    <xf numFmtId="179" fontId="5" fillId="91" borderId="90" xfId="0">
      <alignment horizontal="right" vertical="center"/>
    </xf>
    <xf numFmtId="49" fontId="5" fillId="173" borderId="172" xfId="0">
      <alignment vertical="center" shrinkToFit="1"/>
    </xf>
    <xf numFmtId="179" fontId="5" fillId="91" borderId="90" xfId="0">
      <alignment horizontal="right" vertical="center"/>
    </xf>
    <xf numFmtId="179" fontId="5" fillId="91" borderId="90" xfId="0">
      <alignment horizontal="right" vertical="center"/>
    </xf>
    <xf numFmtId="49" fontId="5" fillId="82" borderId="81" xfId="0">
      <alignment horizontal="left" vertical="center"/>
    </xf>
    <xf numFmtId="179" fontId="5" fillId="91" borderId="90" xfId="0">
      <alignment horizontal="right" vertical="center"/>
    </xf>
    <xf numFmtId="179" fontId="5" fillId="91" borderId="90" xfId="0">
      <alignment horizontal="right" vertical="center"/>
    </xf>
    <xf numFmtId="49" fontId="5" fillId="174" borderId="173" xfId="0">
      <alignment vertical="center" shrinkToFit="1"/>
    </xf>
    <xf numFmtId="49" fontId="5" fillId="82" borderId="81" xfId="0">
      <alignment horizontal="left" vertical="center"/>
    </xf>
    <xf numFmtId="49" fontId="7" fillId="135" borderId="134" xfId="0">
      <alignment horizontal="center" vertical="center"/>
    </xf>
    <xf numFmtId="49" fontId="5" fillId="149" borderId="148" xfId="0">
      <alignment horizontal="center" vertical="center"/>
    </xf>
    <xf numFmtId="49" fontId="5" fillId="149" borderId="148" xfId="0">
      <alignment horizontal="center" vertical="center"/>
    </xf>
    <xf numFmtId="49" fontId="5" fillId="82" borderId="81" xfId="0">
      <alignment horizontal="left" vertical="center"/>
    </xf>
    <xf numFmtId="49" fontId="5" fillId="172" borderId="171" xfId="0">
      <alignment vertical="center" shrinkToFit="1"/>
    </xf>
    <xf numFmtId="179" fontId="5" fillId="91" borderId="90" xfId="0">
      <alignment horizontal="right" vertical="center"/>
    </xf>
    <xf numFmtId="49" fontId="5" fillId="82" borderId="81" xfId="0">
      <alignment horizontal="left" vertical="center"/>
    </xf>
    <xf numFmtId="49" fontId="5" fillId="175" borderId="174" xfId="0">
      <alignment horizontal="center" vertical="center" shrinkToFit="1"/>
    </xf>
    <xf numFmtId="49" fontId="5" fillId="175" borderId="174" xfId="0">
      <alignment horizontal="center" vertical="center" shrinkToFit="1"/>
    </xf>
    <xf numFmtId="49" fontId="5" fillId="176" borderId="175" xfId="0">
      <alignment horizontal="center" vertical="center"/>
    </xf>
    <xf numFmtId="0" fontId="5" fillId="177" borderId="176" xfId="0"/>
    <xf numFmtId="0" fontId="5" fillId="177" borderId="176" xfId="0"/>
    <xf numFmtId="0" fontId="5" fillId="178" borderId="177" xfId="0">
      <alignment horizontal="left"/>
    </xf>
    <xf numFmtId="0" fontId="5" fillId="177" borderId="176" xfId="0"/>
    <xf numFmtId="0" fontId="5" fillId="152" borderId="151" xfId="0">
      <alignment horizontal="right" vertical="center"/>
    </xf>
    <xf numFmtId="49" fontId="18" fillId="63" borderId="62"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49" fontId="20" fillId="86" borderId="85" xfId="0">
      <alignment horizontal="center" vertical="center"/>
    </xf>
    <xf numFmtId="49" fontId="20" fillId="86" borderId="85" xfId="0">
      <alignment horizontal="center" vertical="center"/>
    </xf>
    <xf numFmtId="49" fontId="20" fillId="86" borderId="85" xfId="0">
      <alignment horizontal="center" vertical="center"/>
    </xf>
    <xf numFmtId="49" fontId="20" fillId="86" borderId="85" xfId="0">
      <alignment horizontal="center" vertical="center"/>
    </xf>
    <xf numFmtId="49" fontId="5" fillId="87" borderId="86" xfId="0">
      <alignment horizontal="right" vertical="center"/>
    </xf>
    <xf numFmtId="0" fontId="5" fillId="23" borderId="22" xfId="0">
      <alignment horizontal="right" vertical="center"/>
    </xf>
    <xf numFmtId="49" fontId="5" fillId="69" borderId="68" xfId="0">
      <alignment vertical="center"/>
    </xf>
    <xf numFmtId="49" fontId="5" fillId="69" borderId="68" xfId="0">
      <alignment vertical="center"/>
    </xf>
    <xf numFmtId="49" fontId="5" fillId="69" borderId="68" xfId="0">
      <alignment vertical="center"/>
    </xf>
    <xf numFmtId="49" fontId="5" fillId="69" borderId="68" xfId="0">
      <alignment vertical="center"/>
    </xf>
    <xf numFmtId="49" fontId="5" fillId="72" borderId="71" xfId="0">
      <alignment horizontal="right" vertical="center"/>
    </xf>
    <xf numFmtId="49" fontId="5" fillId="72" borderId="71" xfId="0">
      <alignment horizontal="right"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79" borderId="178" xfId="0">
      <alignment vertical="center"/>
    </xf>
    <xf numFmtId="179" fontId="5" fillId="91" borderId="90" xfId="0">
      <alignment horizontal="right" vertical="center"/>
    </xf>
    <xf numFmtId="179" fontId="5" fillId="91" borderId="90" xfId="0">
      <alignment horizontal="right" vertical="center"/>
    </xf>
    <xf numFmtId="49" fontId="5" fillId="180" borderId="179" xfId="0">
      <alignment vertical="center" wrapText="1"/>
    </xf>
    <xf numFmtId="179" fontId="5" fillId="91" borderId="90" xfId="0">
      <alignment horizontal="right" vertical="center"/>
    </xf>
    <xf numFmtId="179" fontId="5" fillId="91" borderId="90" xfId="0">
      <alignment horizontal="right" vertical="center"/>
    </xf>
    <xf numFmtId="49" fontId="5" fillId="181" borderId="180" xfId="0">
      <alignment vertical="center" wrapText="1"/>
    </xf>
    <xf numFmtId="179" fontId="5" fillId="91" borderId="90" xfId="0">
      <alignment horizontal="right" vertical="center"/>
    </xf>
    <xf numFmtId="179" fontId="5" fillId="91" borderId="90" xfId="0">
      <alignment horizontal="right" vertical="center"/>
    </xf>
    <xf numFmtId="49" fontId="5" fillId="170" borderId="169" xfId="0">
      <alignment vertical="center" wrapText="1"/>
    </xf>
    <xf numFmtId="179" fontId="5" fillId="91" borderId="90" xfId="0">
      <alignment horizontal="right" vertical="center"/>
    </xf>
    <xf numFmtId="179" fontId="5" fillId="91" borderId="90" xfId="0">
      <alignment horizontal="right" vertical="center"/>
    </xf>
    <xf numFmtId="49" fontId="5" fillId="182" borderId="181" xfId="0">
      <alignment vertical="center"/>
    </xf>
    <xf numFmtId="179" fontId="5" fillId="104" borderId="103" xfId="0">
      <alignment horizontal="right" vertical="center"/>
    </xf>
    <xf numFmtId="179" fontId="5" fillId="104" borderId="103" xfId="0">
      <alignment horizontal="right" vertical="center"/>
    </xf>
    <xf numFmtId="49" fontId="5" fillId="107" borderId="106" xfId="0">
      <alignment vertical="center"/>
    </xf>
    <xf numFmtId="179" fontId="5" fillId="91" borderId="90" xfId="0">
      <alignment horizontal="right" vertical="center"/>
    </xf>
    <xf numFmtId="179" fontId="5" fillId="91" borderId="90" xfId="0">
      <alignment horizontal="right" vertical="center"/>
    </xf>
    <xf numFmtId="49" fontId="5" fillId="183" borderId="182" xfId="0">
      <alignment vertical="center" wrapText="1"/>
    </xf>
    <xf numFmtId="179" fontId="5" fillId="128" borderId="127" xfId="0">
      <alignment horizontal="right" vertical="center"/>
    </xf>
    <xf numFmtId="179" fontId="5" fillId="128" borderId="127"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83" borderId="182" xfId="0">
      <alignment vertical="center" wrapText="1"/>
    </xf>
    <xf numFmtId="179" fontId="5" fillId="128" borderId="127" xfId="0">
      <alignment horizontal="right" vertical="center"/>
    </xf>
    <xf numFmtId="179" fontId="5" fillId="128" borderId="127" xfId="0">
      <alignment horizontal="right" vertical="center"/>
    </xf>
    <xf numFmtId="49" fontId="5" fillId="171" borderId="170" xfId="0">
      <alignment horizontal="center" vertical="center"/>
    </xf>
    <xf numFmtId="49" fontId="5" fillId="171" borderId="170" xfId="0">
      <alignment horizontal="center" vertical="center"/>
    </xf>
    <xf numFmtId="49" fontId="5" fillId="171" borderId="170" xfId="0">
      <alignment horizontal="center" vertical="center"/>
    </xf>
    <xf numFmtId="49" fontId="5" fillId="183" borderId="182" xfId="0">
      <alignment vertical="center" wrapText="1"/>
    </xf>
    <xf numFmtId="179" fontId="5" fillId="128" borderId="127" xfId="0">
      <alignment horizontal="right" vertical="center"/>
    </xf>
    <xf numFmtId="179" fontId="5" fillId="128" borderId="127" xfId="0">
      <alignment horizontal="right" vertical="center"/>
    </xf>
    <xf numFmtId="49" fontId="5" fillId="107" borderId="106" xfId="0">
      <alignment vertical="center"/>
    </xf>
    <xf numFmtId="179" fontId="5" fillId="108" borderId="107" xfId="0">
      <alignment horizontal="right" vertical="center"/>
    </xf>
    <xf numFmtId="179" fontId="5" fillId="108" borderId="107" xfId="0">
      <alignment horizontal="right" vertical="center"/>
    </xf>
    <xf numFmtId="49" fontId="5" fillId="184" borderId="183" xfId="0">
      <alignment vertical="center" wrapText="1"/>
    </xf>
    <xf numFmtId="179" fontId="5" fillId="108" borderId="107" xfId="0">
      <alignment horizontal="right" vertical="center"/>
    </xf>
    <xf numFmtId="179" fontId="5" fillId="108" borderId="107" xfId="0">
      <alignment horizontal="right" vertical="center"/>
    </xf>
    <xf numFmtId="49" fontId="5" fillId="101" borderId="100" xfId="0">
      <alignment vertical="center"/>
    </xf>
    <xf numFmtId="179" fontId="5" fillId="104" borderId="103" xfId="0">
      <alignment horizontal="right" vertical="center"/>
    </xf>
    <xf numFmtId="179" fontId="5" fillId="104" borderId="103" xfId="0">
      <alignment horizontal="right" vertical="center"/>
    </xf>
    <xf numFmtId="49" fontId="5" fillId="185" borderId="184" xfId="0">
      <alignment horizontal="left" vertical="center"/>
    </xf>
    <xf numFmtId="179" fontId="5" fillId="104" borderId="103" xfId="0">
      <alignment horizontal="right" vertical="center"/>
    </xf>
    <xf numFmtId="179" fontId="5" fillId="104" borderId="103" xfId="0">
      <alignment horizontal="right" vertical="center"/>
    </xf>
    <xf numFmtId="49" fontId="5" fillId="107" borderId="106" xfId="0">
      <alignment vertical="center"/>
    </xf>
    <xf numFmtId="49" fontId="5" fillId="186" borderId="185" xfId="0">
      <alignmen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79" borderId="178"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79" fontId="5" fillId="104" borderId="103" xfId="0">
      <alignment horizontal="right" vertical="center"/>
    </xf>
    <xf numFmtId="179" fontId="5" fillId="104" borderId="103" xfId="0">
      <alignment horizontal="right" vertical="center"/>
    </xf>
    <xf numFmtId="49" fontId="5" fillId="179" borderId="178" xfId="0">
      <alignment vertical="center"/>
    </xf>
    <xf numFmtId="179" fontId="5" fillId="104" borderId="103" xfId="0">
      <alignment horizontal="right" vertical="center"/>
    </xf>
    <xf numFmtId="179" fontId="5" fillId="104" borderId="103" xfId="0">
      <alignment horizontal="right" vertical="center"/>
    </xf>
    <xf numFmtId="49" fontId="5" fillId="83" borderId="82" xfId="0">
      <alignment vertical="center"/>
    </xf>
    <xf numFmtId="49" fontId="5" fillId="179" borderId="178" xfId="0">
      <alignment vertical="center"/>
    </xf>
    <xf numFmtId="49" fontId="5" fillId="149" borderId="148" xfId="0">
      <alignment horizontal="center" vertical="center"/>
    </xf>
    <xf numFmtId="49" fontId="5" fillId="149" borderId="148" xfId="0">
      <alignment horizontal="center" vertical="center"/>
    </xf>
    <xf numFmtId="49" fontId="5" fillId="171" borderId="170" xfId="0">
      <alignment horizontal="center" vertical="center"/>
    </xf>
    <xf numFmtId="49" fontId="5" fillId="179" borderId="178" xfId="0">
      <alignment vertical="center"/>
    </xf>
    <xf numFmtId="49" fontId="5" fillId="83" borderId="82" xfId="0">
      <alignment vertical="center"/>
    </xf>
    <xf numFmtId="179" fontId="5" fillId="104" borderId="103" xfId="0">
      <alignment horizontal="right" vertical="center"/>
    </xf>
    <xf numFmtId="49" fontId="5" fillId="179" borderId="178" xfId="0">
      <alignment vertical="center"/>
    </xf>
    <xf numFmtId="49" fontId="5" fillId="149" borderId="148" xfId="0">
      <alignment horizontal="center" vertical="center"/>
    </xf>
    <xf numFmtId="49" fontId="5" fillId="187" borderId="186" xfId="0">
      <alignment horizontal="center" vertical="center"/>
    </xf>
    <xf numFmtId="49" fontId="5" fillId="66" borderId="65" xfId="0">
      <alignment vertical="center"/>
    </xf>
    <xf numFmtId="0" fontId="5" fillId="29" borderId="28" xfId="0">
      <alignment vertical="center"/>
    </xf>
    <xf numFmtId="0" fontId="5" fillId="29" borderId="28" xfId="0">
      <alignment vertical="center"/>
    </xf>
    <xf numFmtId="49" fontId="5" fillId="66" borderId="65" xfId="0">
      <alignment vertical="center"/>
    </xf>
    <xf numFmtId="0" fontId="5" fillId="29" borderId="28" xfId="0">
      <alignment vertical="center"/>
    </xf>
    <xf numFmtId="0" fontId="5" fillId="23" borderId="22" xfId="0">
      <alignment horizontal="right" vertical="center"/>
    </xf>
    <xf numFmtId="49" fontId="18" fillId="63" borderId="62"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49" fontId="5" fillId="140" borderId="139" xfId="0">
      <alignment horizontal="center" vertical="center"/>
    </xf>
    <xf numFmtId="49" fontId="5" fillId="140" borderId="139" xfId="0">
      <alignment horizontal="center" vertical="center"/>
    </xf>
    <xf numFmtId="49" fontId="5" fillId="140" borderId="139" xfId="0">
      <alignment horizontal="center" vertical="center"/>
    </xf>
    <xf numFmtId="49" fontId="5" fillId="140" borderId="139" xfId="0">
      <alignment horizontal="center" vertical="center"/>
    </xf>
    <xf numFmtId="49" fontId="5" fillId="87" borderId="86" xfId="0">
      <alignment horizontal="right" vertical="center"/>
    </xf>
    <xf numFmtId="0" fontId="5" fillId="23" borderId="22" xfId="0">
      <alignment horizontal="right" vertical="center"/>
    </xf>
    <xf numFmtId="49" fontId="5" fillId="69" borderId="68" xfId="0">
      <alignment vertical="center"/>
    </xf>
    <xf numFmtId="49" fontId="5" fillId="69" borderId="68" xfId="0">
      <alignment vertical="center"/>
    </xf>
    <xf numFmtId="49" fontId="5" fillId="69" borderId="68" xfId="0">
      <alignment vertical="center"/>
    </xf>
    <xf numFmtId="49" fontId="5" fillId="69" borderId="68" xfId="0">
      <alignment vertical="center"/>
    </xf>
    <xf numFmtId="49" fontId="5" fillId="72" borderId="71" xfId="0">
      <alignment horizontal="right" vertical="center"/>
    </xf>
    <xf numFmtId="49" fontId="5" fillId="72" borderId="71" xfId="0">
      <alignment horizontal="right"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79" borderId="178"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81" borderId="180" xfId="0">
      <alignment vertical="center" wrapText="1"/>
    </xf>
    <xf numFmtId="179" fontId="5" fillId="91" borderId="90" xfId="0">
      <alignment horizontal="right" vertical="center"/>
    </xf>
    <xf numFmtId="179" fontId="5" fillId="91" borderId="90"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79" borderId="178"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79" borderId="178"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179" borderId="178" xfId="0">
      <alignment vertical="center"/>
    </xf>
    <xf numFmtId="179" fontId="5" fillId="91" borderId="90" xfId="0">
      <alignment horizontal="right" vertical="center"/>
    </xf>
    <xf numFmtId="179" fontId="5" fillId="91" borderId="90" xfId="0">
      <alignment horizontal="right" vertical="center"/>
    </xf>
    <xf numFmtId="49" fontId="5" fillId="101" borderId="100" xfId="0">
      <alignment vertical="center"/>
    </xf>
    <xf numFmtId="179" fontId="5" fillId="104" borderId="103" xfId="0">
      <alignment horizontal="right" vertical="center"/>
    </xf>
    <xf numFmtId="179" fontId="5" fillId="104" borderId="103" xfId="0">
      <alignment horizontal="right" vertical="center"/>
    </xf>
    <xf numFmtId="49" fontId="5" fillId="182" borderId="181" xfId="0">
      <alignment vertical="center"/>
    </xf>
    <xf numFmtId="179" fontId="5" fillId="91" borderId="90" xfId="0">
      <alignment horizontal="right" vertical="center"/>
    </xf>
    <xf numFmtId="179" fontId="5" fillId="91" borderId="90" xfId="0">
      <alignment horizontal="right" vertical="center"/>
    </xf>
    <xf numFmtId="49" fontId="5" fillId="188" borderId="187" xfId="0">
      <alignment horizontal="center" vertical="center"/>
    </xf>
    <xf numFmtId="49" fontId="7" fillId="131" borderId="130" xfId="0">
      <alignment horizontal="center" vertical="center"/>
    </xf>
    <xf numFmtId="49" fontId="7" fillId="131" borderId="130" xfId="0">
      <alignment horizontal="center" vertical="center"/>
    </xf>
    <xf numFmtId="49" fontId="5" fillId="189" borderId="188" xfId="0">
      <alignment vertical="center"/>
    </xf>
    <xf numFmtId="179" fontId="5" fillId="91" borderId="90" xfId="0">
      <alignment horizontal="right" vertical="center"/>
    </xf>
    <xf numFmtId="179" fontId="5" fillId="91" borderId="90" xfId="0">
      <alignment horizontal="right" vertical="center"/>
    </xf>
    <xf numFmtId="49" fontId="5" fillId="188" borderId="187" xfId="0">
      <alignment horizontal="center" vertical="center"/>
    </xf>
    <xf numFmtId="49" fontId="7" fillId="131" borderId="130" xfId="0">
      <alignment horizontal="center" vertical="center"/>
    </xf>
    <xf numFmtId="49" fontId="7" fillId="131" borderId="130" xfId="0">
      <alignment horizontal="center" vertical="center"/>
    </xf>
    <xf numFmtId="49" fontId="5" fillId="103" borderId="102" xfId="0">
      <alignment vertical="center"/>
    </xf>
    <xf numFmtId="179" fontId="5" fillId="91" borderId="90" xfId="0">
      <alignment horizontal="right" vertical="center"/>
    </xf>
    <xf numFmtId="179" fontId="5" fillId="91" borderId="90" xfId="0">
      <alignment horizontal="right" vertical="center"/>
    </xf>
    <xf numFmtId="49" fontId="5" fillId="188" borderId="187" xfId="0">
      <alignment horizontal="center" vertical="center"/>
    </xf>
    <xf numFmtId="49" fontId="7" fillId="131" borderId="130" xfId="0">
      <alignment horizontal="center" vertical="center"/>
    </xf>
    <xf numFmtId="49" fontId="7" fillId="131" borderId="130" xfId="0">
      <alignment horizontal="center" vertical="center"/>
    </xf>
    <xf numFmtId="49" fontId="5" fillId="190" borderId="189" xfId="0">
      <alignment horizontal="left" vertical="center"/>
    </xf>
    <xf numFmtId="179" fontId="5" fillId="104" borderId="103" xfId="0">
      <alignment horizontal="right" vertical="center"/>
    </xf>
    <xf numFmtId="179" fontId="5" fillId="104" borderId="103" xfId="0">
      <alignment horizontal="right" vertical="center"/>
    </xf>
    <xf numFmtId="49" fontId="5" fillId="107" borderId="106" xfId="0">
      <alignment vertical="center"/>
    </xf>
    <xf numFmtId="49" fontId="5" fillId="107" borderId="106" xfId="0">
      <alignmen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79" fontId="5" fillId="91" borderId="90" xfId="0">
      <alignment horizontal="right" vertical="center"/>
    </xf>
    <xf numFmtId="179" fontId="5" fillId="91" borderId="90" xfId="0">
      <alignment horizontal="right" vertical="center"/>
    </xf>
    <xf numFmtId="49" fontId="5" fillId="83" borderId="82" xfId="0">
      <alignment vertical="center"/>
    </xf>
    <xf numFmtId="179" fontId="5" fillId="104" borderId="103" xfId="0">
      <alignment horizontal="right" vertical="center"/>
    </xf>
    <xf numFmtId="179" fontId="5" fillId="104" borderId="103" xfId="0">
      <alignment horizontal="right" vertical="center"/>
    </xf>
    <xf numFmtId="49" fontId="5" fillId="83" borderId="82" xfId="0">
      <alignment vertical="center"/>
    </xf>
    <xf numFmtId="179" fontId="5" fillId="104" borderId="103" xfId="0">
      <alignment horizontal="right" vertical="center"/>
    </xf>
    <xf numFmtId="179" fontId="5" fillId="104" borderId="103" xfId="0">
      <alignment horizontal="right" vertical="center"/>
    </xf>
    <xf numFmtId="49" fontId="5" fillId="83" borderId="82" xfId="0">
      <alignment vertical="center"/>
    </xf>
    <xf numFmtId="49" fontId="5" fillId="83" borderId="82" xfId="0">
      <alignment vertical="center"/>
    </xf>
    <xf numFmtId="49" fontId="5" fillId="163" borderId="162" xfId="0">
      <alignment horizontal="center" vertical="center"/>
    </xf>
    <xf numFmtId="49" fontId="7" fillId="132" borderId="131" xfId="0">
      <alignment horizontal="center" vertical="center"/>
    </xf>
    <xf numFmtId="49" fontId="7" fillId="135" borderId="134" xfId="0">
      <alignment horizontal="center" vertical="center"/>
    </xf>
    <xf numFmtId="49" fontId="5" fillId="83" borderId="82" xfId="0">
      <alignment vertical="center"/>
    </xf>
    <xf numFmtId="49" fontId="5" fillId="83" borderId="82" xfId="0">
      <alignment vertical="center"/>
    </xf>
    <xf numFmtId="179" fontId="5" fillId="104" borderId="103" xfId="0">
      <alignment horizontal="right" vertical="center"/>
    </xf>
    <xf numFmtId="49" fontId="5" fillId="83" borderId="82" xfId="0">
      <alignment vertical="center"/>
    </xf>
    <xf numFmtId="49" fontId="5" fillId="149" borderId="148" xfId="0">
      <alignment horizontal="center" vertical="center"/>
    </xf>
    <xf numFmtId="49" fontId="5" fillId="149" borderId="148" xfId="0">
      <alignment horizontal="center" vertical="center"/>
    </xf>
    <xf numFmtId="0" fontId="5" fillId="29" borderId="28" xfId="0">
      <alignment vertical="center"/>
    </xf>
    <xf numFmtId="0" fontId="5" fillId="29" borderId="28" xfId="0">
      <alignment vertical="center"/>
    </xf>
    <xf numFmtId="0" fontId="5" fillId="29" borderId="28" xfId="0">
      <alignment vertical="center"/>
    </xf>
    <xf numFmtId="0" fontId="5" fillId="29" borderId="28" xfId="0">
      <alignment vertical="center"/>
    </xf>
    <xf numFmtId="0" fontId="5" fillId="29" borderId="28" xfId="0">
      <alignment vertical="center"/>
    </xf>
    <xf numFmtId="0" fontId="5" fillId="23" borderId="22" xfId="0">
      <alignment horizontal="right" vertical="center"/>
    </xf>
    <xf numFmtId="0" fontId="23" fillId="191" borderId="190" xfId="0">
      <alignment horizontal="center" vertical="center"/>
    </xf>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7" fillId="192" borderId="191" xfId="0">
      <alignment vertical="center"/>
    </xf>
    <xf numFmtId="0" fontId="17" fillId="192" borderId="191" xfId="0">
      <alignment vertical="center"/>
    </xf>
    <xf numFmtId="0" fontId="17" fillId="192" borderId="191" xfId="0">
      <alignment vertical="center"/>
    </xf>
    <xf numFmtId="0" fontId="17" fillId="192" borderId="191" xfId="0">
      <alignment vertical="center"/>
    </xf>
    <xf numFmtId="0" fontId="17" fillId="192" borderId="191" xfId="0">
      <alignment vertical="center"/>
    </xf>
    <xf numFmtId="0" fontId="17" fillId="192" borderId="191" xfId="0">
      <alignment vertical="center"/>
    </xf>
    <xf numFmtId="0" fontId="17" fillId="193" borderId="192" xfId="0">
      <alignment horizontal="right" vertical="center"/>
    </xf>
    <xf numFmtId="0" fontId="17" fillId="192" borderId="191" xfId="0">
      <alignment vertical="center"/>
    </xf>
    <xf numFmtId="0" fontId="17" fillId="193" borderId="192" xfId="0">
      <alignment horizontal="right" vertical="center"/>
    </xf>
    <xf numFmtId="49" fontId="17" fillId="194" borderId="193" xfId="0">
      <alignment horizontal="left" vertical="center" wrapText="1"/>
    </xf>
    <xf numFmtId="0" fontId="17" fillId="195" borderId="194" xfId="0">
      <alignment vertical="center"/>
    </xf>
    <xf numFmtId="0" fontId="17" fillId="195" borderId="194" xfId="0">
      <alignment vertical="center"/>
    </xf>
    <xf numFmtId="0" fontId="17" fillId="195" borderId="194" xfId="0">
      <alignment vertical="center"/>
    </xf>
    <xf numFmtId="0" fontId="17" fillId="195" borderId="194" xfId="0">
      <alignment vertical="center"/>
    </xf>
    <xf numFmtId="0" fontId="17" fillId="195" borderId="194" xfId="0">
      <alignment vertical="center"/>
    </xf>
    <xf numFmtId="0" fontId="17" fillId="196" borderId="195" xfId="0">
      <alignment horizontal="right" vertical="center"/>
    </xf>
    <xf numFmtId="0" fontId="17" fillId="195" borderId="194" xfId="0">
      <alignment vertical="center"/>
    </xf>
    <xf numFmtId="0" fontId="17" fillId="196" borderId="195" xfId="0">
      <alignment horizontal="right" vertical="center"/>
    </xf>
    <xf numFmtId="0" fontId="24" fillId="197" borderId="196" xfId="0">
      <alignment horizontal="center" vertical="center"/>
    </xf>
    <xf numFmtId="0" fontId="24" fillId="197" borderId="196" xfId="0">
      <alignment horizontal="center" vertical="center"/>
    </xf>
    <xf numFmtId="0" fontId="24" fillId="198" borderId="197" xfId="0">
      <alignment horizontal="center" vertical="center" wrapText="1"/>
    </xf>
    <xf numFmtId="0" fontId="24" fillId="198" borderId="197" xfId="0">
      <alignment horizontal="center" vertical="center" wrapText="1"/>
    </xf>
    <xf numFmtId="0" fontId="24" fillId="198" borderId="197" xfId="0">
      <alignment horizontal="center" vertical="center" wrapText="1"/>
    </xf>
    <xf numFmtId="0" fontId="24" fillId="198" borderId="197" xfId="0">
      <alignment horizontal="center" vertical="center" wrapText="1"/>
    </xf>
    <xf numFmtId="0" fontId="24" fillId="198" borderId="197" xfId="0">
      <alignment horizontal="center" vertical="center" wrapText="1"/>
    </xf>
    <xf numFmtId="0" fontId="24" fillId="198" borderId="197" xfId="0">
      <alignment horizontal="center" vertical="center" wrapText="1"/>
    </xf>
    <xf numFmtId="0" fontId="24" fillId="198" borderId="197" xfId="0">
      <alignment horizontal="center" vertical="center" wrapText="1"/>
    </xf>
    <xf numFmtId="0" fontId="17" fillId="199" borderId="198" xfId="0">
      <alignment horizontal="left" vertical="center"/>
    </xf>
    <xf numFmtId="179" fontId="17" fillId="566" borderId="199" xfId="0" applyFill="1">
      <alignment horizontal="right" vertical="center"/>
    </xf>
    <xf numFmtId="0" fontId="17" fillId="201" borderId="200" xfId="0">
      <alignmen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0" fontId="17" fillId="201" borderId="200" xfId="0">
      <alignment vertical="center"/>
    </xf>
    <xf numFmtId="0" fontId="17" fillId="201" borderId="200" xfId="0">
      <alignment vertical="center"/>
    </xf>
    <xf numFmtId="179" fontId="17" fillId="566" borderId="202" xfId="0" applyFill="1">
      <alignment horizontal="center" vertical="center"/>
    </xf>
    <xf numFmtId="0" fontId="17" fillId="204" borderId="203" xfId="0">
      <alignment horizontal="center" vertical="center" wrapText="1"/>
    </xf>
    <xf numFmtId="0" fontId="17" fillId="204" borderId="203" xfId="0">
      <alignment horizontal="center" vertical="center" wrapText="1"/>
    </xf>
    <xf numFmtId="0" fontId="17" fillId="204" borderId="203" xfId="0">
      <alignment horizontal="center" vertical="center" wrapText="1"/>
    </xf>
    <xf numFmtId="0" fontId="17" fillId="204" borderId="203" xfId="0">
      <alignment horizontal="center" vertical="center" wrapText="1"/>
    </xf>
    <xf numFmtId="0" fontId="17" fillId="204" borderId="203" xfId="0">
      <alignment horizontal="center" vertical="center" wrapText="1"/>
    </xf>
    <xf numFmtId="0" fontId="17" fillId="204" borderId="203" xfId="0">
      <alignment horizontal="center" vertical="center" wrapText="1"/>
    </xf>
    <xf numFmtId="0" fontId="17" fillId="204" borderId="203" xfId="0">
      <alignment horizontal="center" vertical="center" wrapText="1"/>
    </xf>
    <xf numFmtId="0" fontId="17" fillId="201" borderId="200" xfId="0">
      <alignment vertical="center"/>
    </xf>
    <xf numFmtId="179" fontId="17" fillId="205" borderId="204" xfId="0">
      <alignment horizontal="right" vertical="center" wrapText="1"/>
    </xf>
    <xf numFmtId="179" fontId="17" fillId="205" borderId="204" xfId="0">
      <alignment horizontal="right" vertical="center" wrapText="1"/>
    </xf>
    <xf numFmtId="179" fontId="17" fillId="205" borderId="204" xfId="0">
      <alignment horizontal="right" vertical="center" wrapText="1"/>
    </xf>
    <xf numFmtId="179" fontId="17" fillId="205" borderId="204" xfId="0">
      <alignment horizontal="right" vertical="center" wrapText="1"/>
    </xf>
    <xf numFmtId="179" fontId="17" fillId="205" borderId="204" xfId="0">
      <alignment horizontal="right" vertical="center" wrapText="1"/>
    </xf>
    <xf numFmtId="179" fontId="17" fillId="205" borderId="204" xfId="0">
      <alignment horizontal="right" vertical="center" wrapText="1"/>
    </xf>
    <xf numFmtId="179" fontId="17" fillId="205" borderId="204" xfId="0">
      <alignment horizontal="right" vertical="center" wrapText="1"/>
    </xf>
    <xf numFmtId="0" fontId="17" fillId="201" borderId="200" xfId="0">
      <alignmen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179" fontId="17" fillId="202" borderId="201" xfId="0">
      <alignment horizontal="right" vertical="center"/>
    </xf>
    <xf numFmtId="0" fontId="17" fillId="192" borderId="191" xfId="0">
      <alignment vertical="center"/>
    </xf>
    <xf numFmtId="0" fontId="17" fillId="192" borderId="191" xfId="0">
      <alignment vertical="center"/>
    </xf>
    <xf numFmtId="0" fontId="17" fillId="192" borderId="191" xfId="0">
      <alignment vertical="center"/>
    </xf>
    <xf numFmtId="0" fontId="17" fillId="192" borderId="191" xfId="0">
      <alignment vertical="center"/>
    </xf>
    <xf numFmtId="0" fontId="17" fillId="192" borderId="191" xfId="0">
      <alignment vertical="center"/>
    </xf>
    <xf numFmtId="0" fontId="17" fillId="192" borderId="191" xfId="0">
      <alignment vertical="center"/>
    </xf>
    <xf numFmtId="0" fontId="17" fillId="192" borderId="191" xfId="0">
      <alignment vertical="center"/>
    </xf>
    <xf numFmtId="0" fontId="17" fillId="192" borderId="191" xfId="0">
      <alignment vertical="center"/>
    </xf>
    <xf numFmtId="0" fontId="17" fillId="193" borderId="192" xfId="0">
      <alignment horizontal="right" vertical="center"/>
    </xf>
    <xf numFmtId="0" fontId="23" fillId="191" borderId="190" xfId="0">
      <alignment horizontal="center" vertical="center"/>
    </xf>
    <xf numFmtId="0" fontId="11" fillId="33" borderId="32" xfId="0"/>
    <xf numFmtId="0" fontId="11" fillId="33" borderId="32" xfId="0"/>
    <xf numFmtId="0" fontId="11" fillId="33" borderId="32" xfId="0"/>
    <xf numFmtId="0" fontId="17" fillId="192" borderId="191" xfId="0">
      <alignment vertical="center"/>
    </xf>
    <xf numFmtId="0" fontId="17" fillId="193" borderId="192" xfId="0">
      <alignment horizontal="right" vertical="center"/>
    </xf>
    <xf numFmtId="49" fontId="17" fillId="194" borderId="193" xfId="0">
      <alignment horizontal="left" vertical="center" wrapText="1"/>
    </xf>
    <xf numFmtId="0" fontId="17" fillId="196" borderId="195" xfId="0">
      <alignment horizontal="right" vertical="center"/>
    </xf>
    <xf numFmtId="0" fontId="24" fillId="197" borderId="196" xfId="0">
      <alignment horizontal="center" vertical="center"/>
    </xf>
    <xf numFmtId="0" fontId="24" fillId="198" borderId="197" xfId="0">
      <alignment horizontal="center" vertical="center" wrapText="1"/>
    </xf>
    <xf numFmtId="0" fontId="17" fillId="201" borderId="200" xfId="0">
      <alignment vertical="center"/>
    </xf>
    <xf numFmtId="0" fontId="17" fillId="201" borderId="200" xfId="0">
      <alignment vertical="center"/>
    </xf>
    <xf numFmtId="0" fontId="17" fillId="201" borderId="200" xfId="0">
      <alignment vertical="center"/>
    </xf>
    <xf numFmtId="0" fontId="17" fillId="201" borderId="200" xfId="0">
      <alignment vertical="center"/>
    </xf>
    <xf numFmtId="0" fontId="17" fillId="201" borderId="200" xfId="0">
      <alignment vertical="center"/>
    </xf>
    <xf numFmtId="0" fontId="17" fillId="201" borderId="200" xfId="0">
      <alignmen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0" fontId="17" fillId="201" borderId="200" xfId="0">
      <alignment vertical="center"/>
    </xf>
    <xf numFmtId="179" fontId="17" fillId="202" borderId="201" xfId="0">
      <alignment horizontal="right" vertical="center"/>
    </xf>
    <xf numFmtId="0" fontId="25" fillId="206" borderId="205" xfId="0"/>
    <xf numFmtId="0" fontId="17" fillId="193" borderId="192" xfId="0">
      <alignment horizontal="right" vertical="center"/>
    </xf>
    <xf numFmtId="0" fontId="23" fillId="207" borderId="206" xfId="0">
      <alignment horizontal="center" vertical="center" wrapText="1"/>
    </xf>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49" fontId="17" fillId="194" borderId="193" xfId="0">
      <alignment horizontal="left" vertical="center" wrapText="1"/>
    </xf>
    <xf numFmtId="0" fontId="17" fillId="208" borderId="207" xfId="0">
      <alignment horizontal="center" vertical="center" wrapText="1"/>
    </xf>
    <xf numFmtId="0" fontId="17" fillId="208" borderId="207" xfId="0">
      <alignment horizontal="center" vertical="center" wrapText="1"/>
    </xf>
    <xf numFmtId="0" fontId="17" fillId="209" borderId="208" xfId="0">
      <alignment vertical="center" wrapText="1"/>
    </xf>
    <xf numFmtId="0" fontId="17" fillId="209" borderId="208" xfId="0">
      <alignment vertical="center" wrapText="1"/>
    </xf>
    <xf numFmtId="0" fontId="17" fillId="209" borderId="208" xfId="0">
      <alignment vertical="center" wrapText="1"/>
    </xf>
    <xf numFmtId="0" fontId="17" fillId="209" borderId="208" xfId="0">
      <alignment vertical="center" wrapText="1"/>
    </xf>
    <xf numFmtId="0" fontId="17" fillId="196" borderId="195" xfId="0">
      <alignment horizontal="right" vertical="center"/>
    </xf>
    <xf numFmtId="0" fontId="24" fillId="198" borderId="197" xfId="0">
      <alignment horizontal="center" vertical="center" wrapText="1"/>
    </xf>
    <xf numFmtId="0" fontId="24" fillId="198" borderId="197" xfId="0">
      <alignment horizontal="center" vertical="center" wrapText="1"/>
    </xf>
    <xf numFmtId="0" fontId="24" fillId="197" borderId="196" xfId="0">
      <alignment horizontal="center" vertical="center"/>
    </xf>
    <xf numFmtId="0" fontId="24" fillId="197" borderId="196" xfId="0">
      <alignment horizontal="center" vertical="center"/>
    </xf>
    <xf numFmtId="0" fontId="24" fillId="197" borderId="196" xfId="0">
      <alignment horizontal="center" vertical="center"/>
    </xf>
    <xf numFmtId="0" fontId="24" fillId="197" borderId="196" xfId="0">
      <alignment horizontal="center" vertical="center"/>
    </xf>
    <xf numFmtId="0" fontId="24" fillId="197" borderId="196" xfId="0">
      <alignment horizontal="center" vertical="center"/>
    </xf>
    <xf numFmtId="0" fontId="24" fillId="197" borderId="196" xfId="0">
      <alignment horizontal="center" vertical="center"/>
    </xf>
    <xf numFmtId="0" fontId="17" fillId="210" borderId="209" xfId="0">
      <alignment horizontal="left" vertical="center" wrapText="1"/>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0" borderId="209" xfId="0">
      <alignment horizontal="left" vertical="center" wrapText="1"/>
    </xf>
    <xf numFmtId="0" fontId="17" fillId="211" borderId="210" xfId="0">
      <alignment horizontal="center" vertical="center"/>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11" borderId="210" xfId="0">
      <alignment horizontal="center" vertical="center"/>
    </xf>
    <xf numFmtId="177" fontId="17" fillId="566" borderId="211" xfId="0" applyFill="1">
      <alignment horizontal="right" vertical="center"/>
    </xf>
    <xf numFmtId="0" fontId="17" fillId="210" borderId="209" xfId="0">
      <alignment horizontal="left" vertical="center" wrapText="1"/>
    </xf>
    <xf numFmtId="0" fontId="17" fillId="211" borderId="210" xfId="0">
      <alignment horizontal="center" vertical="center"/>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04" borderId="203" xfId="0">
      <alignment horizontal="center" vertical="center" wrapText="1"/>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11" borderId="210" xfId="0">
      <alignment horizontal="center" vertical="center"/>
    </xf>
    <xf numFmtId="0" fontId="17" fillId="210" borderId="209" xfId="0">
      <alignment horizontal="left" vertical="center" wrapText="1"/>
    </xf>
    <xf numFmtId="0" fontId="17" fillId="204" borderId="203" xfId="0">
      <alignment horizontal="center" vertical="center" wrapText="1"/>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11" borderId="210" xfId="0">
      <alignment horizontal="center" vertical="center"/>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04" borderId="203" xfId="0">
      <alignment horizontal="center" vertical="center" wrapText="1"/>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11" borderId="210" xfId="0">
      <alignment horizontal="center" vertical="center"/>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04" borderId="203" xfId="0">
      <alignment horizontal="center" vertical="center" wrapText="1"/>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0" borderId="209" xfId="0">
      <alignment horizontal="left" vertical="center" wrapText="1"/>
    </xf>
    <xf numFmtId="0" fontId="17" fillId="204" borderId="203" xfId="0">
      <alignment horizontal="center" vertical="center" wrapText="1"/>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11" borderId="210" xfId="0">
      <alignment horizontal="center" vertical="center"/>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04" borderId="203" xfId="0">
      <alignment horizontal="center" vertical="center" wrapText="1"/>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11" borderId="210" xfId="0">
      <alignment horizontal="center" vertical="center"/>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04" borderId="203" xfId="0">
      <alignment horizontal="center" vertical="center" wrapText="1"/>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11" borderId="210" xfId="0">
      <alignment horizontal="center" vertical="center"/>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04" borderId="203" xfId="0">
      <alignment horizontal="center" vertical="center" wrapText="1"/>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11" borderId="210" xfId="0">
      <alignment horizontal="center" vertical="center"/>
    </xf>
    <xf numFmtId="0" fontId="17" fillId="210" borderId="209" xfId="0">
      <alignment horizontal="left" vertical="center" wrapText="1"/>
    </xf>
    <xf numFmtId="0" fontId="17" fillId="204" borderId="203" xfId="0">
      <alignment horizontal="center" vertical="center" wrapText="1"/>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11" borderId="210" xfId="0">
      <alignment horizontal="center" vertical="center"/>
    </xf>
    <xf numFmtId="0" fontId="17" fillId="210" borderId="209" xfId="0">
      <alignment horizontal="left" vertical="center" wrapText="1"/>
    </xf>
    <xf numFmtId="0" fontId="17" fillId="204" borderId="203" xfId="0">
      <alignment horizontal="center" vertical="center" wrapText="1"/>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0" borderId="209" xfId="0">
      <alignment horizontal="left" vertical="center" wrapText="1"/>
    </xf>
    <xf numFmtId="0" fontId="17" fillId="204" borderId="203" xfId="0">
      <alignment horizontal="center" vertical="center" wrapText="1"/>
    </xf>
    <xf numFmtId="0" fontId="17" fillId="210" borderId="209" xfId="0">
      <alignment horizontal="left" vertical="center" wrapText="1"/>
    </xf>
    <xf numFmtId="0" fontId="17" fillId="211" borderId="210" xfId="0">
      <alignment horizontal="center" vertical="center"/>
    </xf>
    <xf numFmtId="177" fontId="17" fillId="565" borderId="213" xfId="0" applyFill="1">
      <alignment horizontal="right" vertical="center"/>
    </xf>
    <xf numFmtId="0" fontId="17" fillId="210" borderId="209" xfId="0">
      <alignment horizontal="left" vertical="center" wrapText="1"/>
    </xf>
    <xf numFmtId="0" fontId="17" fillId="204" borderId="203" xfId="0">
      <alignment horizontal="center" vertical="center" wrapText="1"/>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11" borderId="210" xfId="0">
      <alignment horizontal="center" vertical="center"/>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04" borderId="203" xfId="0">
      <alignment horizontal="center" vertical="center" wrapText="1"/>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11" borderId="210" xfId="0">
      <alignment horizontal="center" vertical="center"/>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04" borderId="203" xfId="0">
      <alignment horizontal="center" vertical="center" wrapText="1"/>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11" borderId="210" xfId="0">
      <alignment horizontal="center" vertical="center"/>
    </xf>
    <xf numFmtId="0" fontId="17" fillId="215" borderId="214" xfId="0">
      <alignment horizontal="right" vertical="center"/>
    </xf>
    <xf numFmtId="0" fontId="17" fillId="215" borderId="214" xfId="0">
      <alignment horizontal="right" vertical="center"/>
    </xf>
    <xf numFmtId="0" fontId="17" fillId="199" borderId="198" xfId="0">
      <alignment horizontal="left" vertical="center"/>
    </xf>
    <xf numFmtId="0" fontId="17" fillId="211" borderId="210" xfId="0">
      <alignment horizontal="center" vertical="center"/>
    </xf>
    <xf numFmtId="0" fontId="17" fillId="210" borderId="209" xfId="0">
      <alignment horizontal="left" vertical="center" wrapText="1"/>
    </xf>
    <xf numFmtId="0" fontId="17" fillId="211" borderId="210" xfId="0">
      <alignment horizontal="center" vertical="center"/>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0" borderId="209" xfId="0">
      <alignment horizontal="left" vertical="center" wrapText="1"/>
    </xf>
    <xf numFmtId="0" fontId="17" fillId="211" borderId="210" xfId="0">
      <alignment horizontal="center" vertical="center"/>
    </xf>
    <xf numFmtId="0" fontId="17" fillId="201" borderId="200" xfId="0">
      <alignment vertical="center"/>
    </xf>
    <xf numFmtId="0" fontId="17" fillId="211" borderId="210" xfId="0">
      <alignment horizontal="center" vertical="center"/>
    </xf>
    <xf numFmtId="179" fontId="17" fillId="202" borderId="201" xfId="0">
      <alignment horizontal="right" vertical="center"/>
    </xf>
    <xf numFmtId="179" fontId="17" fillId="202" borderId="201" xfId="0">
      <alignment horizontal="right" vertical="center"/>
    </xf>
    <xf numFmtId="0" fontId="17" fillId="210" borderId="209" xfId="0">
      <alignment horizontal="left" vertical="center" wrapText="1"/>
    </xf>
    <xf numFmtId="0" fontId="17" fillId="211" borderId="210" xfId="0">
      <alignment horizontal="center" vertical="center"/>
    </xf>
    <xf numFmtId="0" fontId="17" fillId="210" borderId="209" xfId="0">
      <alignment horizontal="left" vertical="center" wrapText="1"/>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177" fontId="17" fillId="213" borderId="212" xfId="0">
      <alignment horizontal="right" vertical="center"/>
    </xf>
    <xf numFmtId="177" fontId="17" fillId="213" borderId="212" xfId="0">
      <alignment horizontal="right" vertical="center"/>
    </xf>
    <xf numFmtId="0" fontId="17" fillId="210" borderId="209" xfId="0">
      <alignment horizontal="left" vertical="center" wrapText="1"/>
    </xf>
    <xf numFmtId="0" fontId="17" fillId="204" borderId="203" xfId="0">
      <alignment horizontal="center" vertical="center" wrapText="1"/>
    </xf>
    <xf numFmtId="179" fontId="17" fillId="202" borderId="201" xfId="0">
      <alignment horizontal="righ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25" fillId="206" borderId="205" xfId="0"/>
    <xf numFmtId="0" fontId="25" fillId="206" borderId="205" xfId="0"/>
    <xf numFmtId="0" fontId="25" fillId="206" borderId="205" xfId="0"/>
    <xf numFmtId="0" fontId="25" fillId="206" borderId="205" xfId="0"/>
    <xf numFmtId="0" fontId="25" fillId="206" borderId="205" xfId="0"/>
    <xf numFmtId="0" fontId="25" fillId="206" borderId="205" xfId="0"/>
    <xf numFmtId="0" fontId="25" fillId="206" borderId="205" xfId="0"/>
    <xf numFmtId="0" fontId="17" fillId="216" borderId="215" xfId="0">
      <alignment horizontal="right" vertical="center"/>
    </xf>
    <xf numFmtId="49" fontId="18" fillId="63" borderId="62"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49" fontId="5" fillId="69" borderId="68" xfId="0">
      <alignment vertical="center"/>
    </xf>
    <xf numFmtId="49" fontId="5" fillId="69" borderId="68" xfId="0">
      <alignment vertical="center"/>
    </xf>
    <xf numFmtId="49" fontId="5" fillId="69" borderId="68" xfId="0">
      <alignment vertical="center"/>
    </xf>
    <xf numFmtId="49" fontId="5" fillId="69" borderId="68" xfId="0">
      <alignment vertical="center"/>
    </xf>
    <xf numFmtId="49" fontId="5" fillId="70" borderId="69" xfId="0">
      <alignment vertical="center"/>
    </xf>
    <xf numFmtId="49" fontId="5" fillId="70" borderId="69" xfId="0">
      <alignment vertical="center"/>
    </xf>
    <xf numFmtId="49" fontId="5" fillId="70" borderId="69" xfId="0">
      <alignment vertical="center"/>
    </xf>
    <xf numFmtId="49" fontId="5" fillId="88" borderId="87" xfId="0">
      <alignment horizontal="right" vertical="center"/>
    </xf>
    <xf numFmtId="49" fontId="20" fillId="159" borderId="158" xfId="0">
      <alignment horizontal="center" vertical="center"/>
    </xf>
    <xf numFmtId="49" fontId="20" fillId="159" borderId="158" xfId="0">
      <alignment horizontal="center" vertical="center"/>
    </xf>
    <xf numFmtId="49" fontId="20" fillId="159" borderId="158" xfId="0">
      <alignment horizontal="center" vertical="center"/>
    </xf>
    <xf numFmtId="49" fontId="20" fillId="217" borderId="216" xfId="0">
      <alignment horizontal="center" vertical="center"/>
    </xf>
    <xf numFmtId="49" fontId="20" fillId="90" borderId="89" xfId="0">
      <alignment horizontal="center" vertical="center"/>
    </xf>
    <xf numFmtId="49" fontId="20" fillId="90" borderId="89" xfId="0">
      <alignment horizontal="center" vertical="center"/>
    </xf>
    <xf numFmtId="49" fontId="20" fillId="90" borderId="89" xfId="0">
      <alignment horizontal="center" vertical="center"/>
    </xf>
    <xf numFmtId="49" fontId="20" fillId="90" borderId="89" xfId="0">
      <alignment horizontal="center" vertical="center"/>
    </xf>
    <xf numFmtId="49" fontId="5" fillId="123" borderId="122" xfId="0">
      <alignment vertical="center"/>
    </xf>
    <xf numFmtId="49" fontId="5" fillId="111" borderId="110" xfId="0">
      <alignment horizontal="center" vertical="center"/>
    </xf>
    <xf numFmtId="49" fontId="5" fillId="111" borderId="110" xfId="0">
      <alignment horizontal="center"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7" fontId="5" fillId="565" borderId="217" xfId="0" applyFill="1">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7" fontId="5" fillId="219" borderId="218" xfId="0">
      <alignment horizontal="right" vertical="center"/>
    </xf>
    <xf numFmtId="177" fontId="5" fillId="219" borderId="218" xfId="0">
      <alignment horizontal="right" vertical="center"/>
    </xf>
    <xf numFmtId="49" fontId="5" fillId="123" borderId="122" xfId="0">
      <alignment vertical="center"/>
    </xf>
    <xf numFmtId="49" fontId="5" fillId="111" borderId="110" xfId="0">
      <alignment horizontal="center" vertical="center"/>
    </xf>
    <xf numFmtId="49" fontId="5" fillId="111" borderId="110" xfId="0">
      <alignment horizontal="center"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177" fontId="5" fillId="219" borderId="218" xfId="0">
      <alignment horizontal="right" vertical="center"/>
    </xf>
    <xf numFmtId="177" fontId="5" fillId="219" borderId="218"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7" fontId="5" fillId="219" borderId="218" xfId="0">
      <alignment horizontal="right" vertical="center"/>
    </xf>
    <xf numFmtId="177" fontId="5" fillId="219" borderId="218"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7" fontId="5" fillId="219" borderId="218" xfId="0">
      <alignment horizontal="right" vertical="center"/>
    </xf>
    <xf numFmtId="177" fontId="5" fillId="219" borderId="218" xfId="0">
      <alignment horizontal="right" vertical="center"/>
    </xf>
    <xf numFmtId="49" fontId="5" fillId="123" borderId="122" xfId="0">
      <alignment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177" fontId="5" fillId="219" borderId="218" xfId="0">
      <alignment horizontal="right" vertical="center"/>
    </xf>
    <xf numFmtId="177" fontId="5" fillId="219" borderId="218"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7" fontId="5" fillId="219" borderId="218" xfId="0">
      <alignment horizontal="right" vertical="center"/>
    </xf>
    <xf numFmtId="177" fontId="5" fillId="219" borderId="218"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49" fontId="5" fillId="111" borderId="110" xfId="0">
      <alignment horizontal="center"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49" fontId="5" fillId="111" borderId="110" xfId="0">
      <alignment horizontal="center"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177" fontId="5" fillId="220" borderId="219" xfId="0">
      <alignment horizontal="center" vertical="center"/>
    </xf>
    <xf numFmtId="177" fontId="5" fillId="220" borderId="219" xfId="0">
      <alignment horizontal="center" vertical="center"/>
    </xf>
    <xf numFmtId="49" fontId="5" fillId="123" borderId="122" xfId="0">
      <alignment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49" fontId="5" fillId="111" borderId="110" xfId="0">
      <alignment horizontal="center"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179" fontId="5" fillId="97" borderId="96" xfId="0">
      <alignment horizontal="right" vertical="center"/>
    </xf>
    <xf numFmtId="179" fontId="5" fillId="97" borderId="96" xfId="0">
      <alignment horizontal="right" vertical="center"/>
    </xf>
    <xf numFmtId="49" fontId="5" fillId="123" borderId="122" xfId="0">
      <alignment vertical="center"/>
    </xf>
    <xf numFmtId="49" fontId="5" fillId="111" borderId="110" xfId="0">
      <alignment horizontal="center" vertical="center"/>
    </xf>
    <xf numFmtId="49" fontId="5" fillId="123" borderId="122" xfId="0">
      <alignment vertical="center"/>
    </xf>
    <xf numFmtId="49" fontId="5" fillId="111" borderId="110" xfId="0">
      <alignment horizontal="center" vertical="center"/>
    </xf>
    <xf numFmtId="0" fontId="5" fillId="138" borderId="137" xfId="0">
      <alignment vertical="center"/>
    </xf>
    <xf numFmtId="0" fontId="5" fillId="138" borderId="137" xfId="0">
      <alignment vertical="center"/>
    </xf>
    <xf numFmtId="0" fontId="5" fillId="138" borderId="137" xfId="0">
      <alignment vertical="center"/>
    </xf>
    <xf numFmtId="0" fontId="5" fillId="138" borderId="137" xfId="0">
      <alignment vertical="center"/>
    </xf>
    <xf numFmtId="0" fontId="5" fillId="138" borderId="137" xfId="0">
      <alignment vertical="center"/>
    </xf>
    <xf numFmtId="0" fontId="5" fillId="138" borderId="137" xfId="0">
      <alignment vertical="center"/>
    </xf>
    <xf numFmtId="0" fontId="5" fillId="138" borderId="137" xfId="0">
      <alignment vertical="center"/>
    </xf>
    <xf numFmtId="0" fontId="5" fillId="152" borderId="151" xfId="0">
      <alignment horizontal="right" vertical="center"/>
    </xf>
    <xf numFmtId="49" fontId="18" fillId="63" borderId="62"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0" fontId="18" fillId="64" borderId="63" xfId="0">
      <alignment horizontal="center" vertical="center"/>
    </xf>
    <xf numFmtId="49" fontId="5" fillId="69" borderId="68" xfId="0">
      <alignment vertical="center"/>
    </xf>
    <xf numFmtId="49" fontId="5" fillId="221" borderId="220" xfId="0">
      <alignment horizontal="center" vertical="center"/>
    </xf>
    <xf numFmtId="49" fontId="5" fillId="69" borderId="68" xfId="0">
      <alignment vertical="center"/>
    </xf>
    <xf numFmtId="49" fontId="5" fillId="69" borderId="68" xfId="0">
      <alignment vertical="center"/>
    </xf>
    <xf numFmtId="49" fontId="5" fillId="69" borderId="68" xfId="0">
      <alignment vertical="center"/>
    </xf>
    <xf numFmtId="49" fontId="5" fillId="221" borderId="220" xfId="0">
      <alignment horizontal="center" vertical="center"/>
    </xf>
    <xf numFmtId="49" fontId="5" fillId="69" borderId="68" xfId="0">
      <alignment vertical="center"/>
    </xf>
    <xf numFmtId="49" fontId="5" fillId="72" borderId="71" xfId="0">
      <alignment horizontal="right"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73" borderId="72" xfId="0">
      <alignment horizontal="center" vertical="center"/>
    </xf>
    <xf numFmtId="49" fontId="20" fillId="222" borderId="221" xfId="0">
      <alignment horizontal="center" vertical="center"/>
    </xf>
    <xf numFmtId="49" fontId="20" fillId="222" borderId="221" xfId="0">
      <alignment horizontal="center" vertical="center"/>
    </xf>
    <xf numFmtId="49" fontId="20" fillId="159" borderId="158" xfId="0">
      <alignment horizontal="center" vertical="center"/>
    </xf>
    <xf numFmtId="49" fontId="20" fillId="159" borderId="158" xfId="0">
      <alignment horizontal="center" vertical="center"/>
    </xf>
    <xf numFmtId="49" fontId="5" fillId="83" borderId="82" xfId="0">
      <alignment vertical="center"/>
    </xf>
    <xf numFmtId="49" fontId="5" fillId="149" borderId="148" xfId="0">
      <alignment horizontal="center" vertical="center"/>
    </xf>
    <xf numFmtId="49" fontId="26" fillId="223" borderId="222" xfId="0">
      <alignment horizontal="center" vertical="center"/>
    </xf>
    <xf numFmtId="49" fontId="26" fillId="224" borderId="223" xfId="0">
      <alignment horizontal="center" vertical="center"/>
    </xf>
    <xf numFmtId="49" fontId="5" fillId="83" borderId="82" xfId="0">
      <alignment vertical="center"/>
    </xf>
    <xf numFmtId="49" fontId="5" fillId="225" borderId="224" xfId="0">
      <alignment horizontal="center" vertical="center" wrapText="1"/>
    </xf>
    <xf numFmtId="178" fontId="7" fillId="226" borderId="225" xfId="0">
      <alignment horizontal="right" vertical="center"/>
    </xf>
    <xf numFmtId="178" fontId="7" fillId="226" borderId="225" xfId="0">
      <alignment horizontal="right" vertical="center"/>
    </xf>
    <xf numFmtId="49" fontId="5" fillId="180" borderId="179" xfId="0">
      <alignment vertical="center" wrapText="1"/>
    </xf>
    <xf numFmtId="49" fontId="5" fillId="225" borderId="224" xfId="0">
      <alignment horizontal="center" vertical="center" wrapText="1"/>
    </xf>
    <xf numFmtId="178" fontId="7" fillId="226" borderId="225" xfId="0">
      <alignment horizontal="right" vertical="center"/>
    </xf>
    <xf numFmtId="178" fontId="7" fillId="227" borderId="226" xfId="0">
      <alignment horizontal="right" vertical="center"/>
    </xf>
    <xf numFmtId="49" fontId="5" fillId="83" borderId="82" xfId="0">
      <alignment vertical="center"/>
    </xf>
    <xf numFmtId="49" fontId="5" fillId="225" borderId="224" xfId="0">
      <alignment horizontal="center" vertical="center" wrapText="1"/>
    </xf>
    <xf numFmtId="177" fontId="26" fillId="228" borderId="227" xfId="0">
      <alignment horizontal="center" vertical="center"/>
    </xf>
    <xf numFmtId="177" fontId="26" fillId="228" borderId="227" xfId="0">
      <alignment horizontal="center" vertical="center"/>
    </xf>
    <xf numFmtId="49" fontId="5" fillId="180" borderId="179" xfId="0">
      <alignment vertical="center" wrapText="1"/>
    </xf>
    <xf numFmtId="49" fontId="5" fillId="225" borderId="224" xfId="0">
      <alignment horizontal="center" vertical="center" wrapText="1"/>
    </xf>
    <xf numFmtId="178" fontId="7" fillId="226" borderId="225" xfId="0">
      <alignment horizontal="right" vertical="center"/>
    </xf>
    <xf numFmtId="178" fontId="7" fillId="227" borderId="226" xfId="0">
      <alignment horizontal="right" vertical="center"/>
    </xf>
    <xf numFmtId="49" fontId="5" fillId="83" borderId="82" xfId="0">
      <alignment vertical="center"/>
    </xf>
    <xf numFmtId="49" fontId="5" fillId="225" borderId="224" xfId="0">
      <alignment horizontal="center" vertical="center" wrapText="1"/>
    </xf>
    <xf numFmtId="178" fontId="7" fillId="226" borderId="225" xfId="0">
      <alignment horizontal="right" vertical="center"/>
    </xf>
    <xf numFmtId="178" fontId="7" fillId="226" borderId="225" xfId="0">
      <alignment horizontal="right" vertical="center"/>
    </xf>
    <xf numFmtId="49" fontId="5" fillId="180" borderId="179" xfId="0">
      <alignment vertical="center" wrapText="1"/>
    </xf>
    <xf numFmtId="49" fontId="5" fillId="225" borderId="224" xfId="0">
      <alignment horizontal="center" vertical="center" wrapText="1"/>
    </xf>
    <xf numFmtId="178" fontId="7" fillId="226" borderId="225" xfId="0">
      <alignment horizontal="right" vertical="center"/>
    </xf>
    <xf numFmtId="178" fontId="7" fillId="227" borderId="226" xfId="0">
      <alignment horizontal="right" vertical="center"/>
    </xf>
    <xf numFmtId="49" fontId="5" fillId="83" borderId="82" xfId="0">
      <alignment vertical="center"/>
    </xf>
    <xf numFmtId="49" fontId="5" fillId="225" borderId="224" xfId="0">
      <alignment horizontal="center" vertical="center" wrapText="1"/>
    </xf>
    <xf numFmtId="178" fontId="7" fillId="226" borderId="225" xfId="0">
      <alignment horizontal="right" vertical="center"/>
    </xf>
    <xf numFmtId="178" fontId="7" fillId="226" borderId="225" xfId="0">
      <alignment horizontal="right" vertical="center"/>
    </xf>
    <xf numFmtId="49" fontId="5" fillId="180" borderId="179" xfId="0">
      <alignment vertical="center" wrapText="1"/>
    </xf>
    <xf numFmtId="49" fontId="5" fillId="225" borderId="224" xfId="0">
      <alignment horizontal="center" vertical="center" wrapText="1"/>
    </xf>
    <xf numFmtId="49" fontId="26" fillId="229" borderId="228" xfId="0">
      <alignment horizontal="center" vertical="center"/>
    </xf>
    <xf numFmtId="49" fontId="26" fillId="230" borderId="229" xfId="0">
      <alignment horizontal="center" vertical="center"/>
    </xf>
    <xf numFmtId="49" fontId="5" fillId="83" borderId="82" xfId="0">
      <alignment vertical="center"/>
    </xf>
    <xf numFmtId="49" fontId="5" fillId="225" borderId="224" xfId="0">
      <alignment horizontal="center" vertical="center" wrapText="1"/>
    </xf>
    <xf numFmtId="178" fontId="7" fillId="226" borderId="225" xfId="0">
      <alignment horizontal="right" vertical="center"/>
    </xf>
    <xf numFmtId="178" fontId="7" fillId="226" borderId="225" xfId="0">
      <alignment horizontal="right" vertical="center"/>
    </xf>
    <xf numFmtId="49" fontId="5" fillId="180" borderId="179" xfId="0">
      <alignment vertical="center" wrapText="1"/>
    </xf>
    <xf numFmtId="49" fontId="5" fillId="225" borderId="224" xfId="0">
      <alignment horizontal="center" vertical="center" wrapText="1"/>
    </xf>
    <xf numFmtId="180" fontId="7" fillId="231" borderId="230" xfId="0">
      <alignment horizontal="right" vertical="center"/>
    </xf>
    <xf numFmtId="180" fontId="7" fillId="232" borderId="231" xfId="0">
      <alignment horizontal="right" vertical="center"/>
    </xf>
    <xf numFmtId="49" fontId="5" fillId="83" borderId="82" xfId="0">
      <alignment vertical="center"/>
    </xf>
    <xf numFmtId="49" fontId="5" fillId="225" borderId="224" xfId="0">
      <alignment horizontal="center" vertical="center" wrapText="1"/>
    </xf>
    <xf numFmtId="180" fontId="7" fillId="231" borderId="230" xfId="0">
      <alignment horizontal="right" vertical="center"/>
    </xf>
    <xf numFmtId="180" fontId="7" fillId="231" borderId="230" xfId="0">
      <alignment horizontal="right" vertical="center"/>
    </xf>
    <xf numFmtId="49" fontId="5" fillId="180" borderId="179" xfId="0">
      <alignment vertical="center" wrapText="1"/>
    </xf>
    <xf numFmtId="49" fontId="5" fillId="225" borderId="224" xfId="0">
      <alignment horizontal="center" vertical="center" wrapText="1"/>
    </xf>
    <xf numFmtId="180" fontId="7" fillId="231" borderId="230" xfId="0">
      <alignment horizontal="right" vertical="center"/>
    </xf>
    <xf numFmtId="180" fontId="7" fillId="232" borderId="231" xfId="0">
      <alignment horizontal="right" vertical="center"/>
    </xf>
    <xf numFmtId="49" fontId="5" fillId="83" borderId="82" xfId="0">
      <alignment vertical="center"/>
    </xf>
    <xf numFmtId="49" fontId="5" fillId="225" borderId="224" xfId="0">
      <alignment horizontal="center" vertical="center" wrapText="1"/>
    </xf>
    <xf numFmtId="180" fontId="7" fillId="565" borderId="232" xfId="0" applyFill="1">
      <alignment horizontal="right" vertical="center"/>
    </xf>
    <xf numFmtId="49" fontId="5" fillId="180" borderId="179" xfId="0">
      <alignment vertical="center" wrapText="1"/>
    </xf>
    <xf numFmtId="49" fontId="5" fillId="225" borderId="224" xfId="0">
      <alignment horizontal="center" vertical="center" wrapText="1"/>
    </xf>
    <xf numFmtId="180" fontId="7" fillId="565" borderId="233" xfId="0" applyFill="1">
      <alignment horizontal="right" vertical="center"/>
    </xf>
    <xf numFmtId="49" fontId="5" fillId="83" borderId="82" xfId="0">
      <alignment vertical="center"/>
    </xf>
    <xf numFmtId="49" fontId="5" fillId="225" borderId="224" xfId="0">
      <alignment horizontal="center" vertical="center" wrapText="1"/>
    </xf>
    <xf numFmtId="49" fontId="5" fillId="180" borderId="179" xfId="0">
      <alignment vertical="center" wrapText="1"/>
    </xf>
    <xf numFmtId="49" fontId="5" fillId="225" borderId="224" xfId="0">
      <alignment horizontal="center" vertical="center" wrapText="1"/>
    </xf>
    <xf numFmtId="49" fontId="5" fillId="83" borderId="82" xfId="0">
      <alignment vertical="center"/>
    </xf>
    <xf numFmtId="49" fontId="5" fillId="225" borderId="224" xfId="0">
      <alignment horizontal="center" vertical="center" wrapText="1"/>
    </xf>
    <xf numFmtId="180" fontId="7" fillId="231" borderId="230" xfId="0">
      <alignment horizontal="right" vertical="center"/>
    </xf>
    <xf numFmtId="180" fontId="7" fillId="231" borderId="230" xfId="0">
      <alignment horizontal="right" vertical="center"/>
    </xf>
    <xf numFmtId="49" fontId="5" fillId="170" borderId="169" xfId="0">
      <alignment vertical="center" wrapText="1"/>
    </xf>
    <xf numFmtId="49" fontId="5" fillId="225" borderId="224" xfId="0">
      <alignment horizontal="center" vertical="center" wrapText="1"/>
    </xf>
    <xf numFmtId="178" fontId="7" fillId="226" borderId="225" xfId="0">
      <alignment horizontal="right" vertical="center"/>
    </xf>
    <xf numFmtId="178" fontId="7" fillId="227" borderId="226" xfId="0">
      <alignment horizontal="right" vertical="center"/>
    </xf>
    <xf numFmtId="49" fontId="5" fillId="83" borderId="82" xfId="0">
      <alignment vertical="center"/>
    </xf>
    <xf numFmtId="49" fontId="5" fillId="225" borderId="224" xfId="0">
      <alignment horizontal="center" vertical="center" wrapText="1"/>
    </xf>
    <xf numFmtId="180" fontId="7" fillId="231" borderId="230" xfId="0">
      <alignment horizontal="right" vertical="center"/>
    </xf>
    <xf numFmtId="180" fontId="7" fillId="231" borderId="230" xfId="0">
      <alignment horizontal="right" vertical="center"/>
    </xf>
    <xf numFmtId="49" fontId="5" fillId="235" borderId="234" xfId="0">
      <alignment vertical="center" wrapText="1"/>
    </xf>
    <xf numFmtId="49" fontId="5" fillId="225" borderId="224" xfId="0">
      <alignment horizontal="center" vertical="center" wrapText="1"/>
    </xf>
    <xf numFmtId="178" fontId="7" fillId="226" borderId="225" xfId="0">
      <alignment horizontal="right" vertical="center"/>
    </xf>
    <xf numFmtId="178" fontId="7" fillId="227" borderId="226" xfId="0">
      <alignment horizontal="right" vertical="center"/>
    </xf>
    <xf numFmtId="49" fontId="5" fillId="101" borderId="100" xfId="0">
      <alignment vertical="center"/>
    </xf>
    <xf numFmtId="49" fontId="5" fillId="236" borderId="235" xfId="0">
      <alignment horizontal="center" vertical="center" wrapText="1"/>
    </xf>
    <xf numFmtId="178" fontId="7" fillId="226" borderId="225" xfId="0">
      <alignment horizontal="right" vertical="center"/>
    </xf>
    <xf numFmtId="178" fontId="7" fillId="226" borderId="225" xfId="0">
      <alignment horizontal="right" vertical="center"/>
    </xf>
    <xf numFmtId="49" fontId="5" fillId="235" borderId="234" xfId="0">
      <alignment vertical="center" wrapText="1"/>
    </xf>
    <xf numFmtId="49" fontId="5" fillId="236" borderId="235" xfId="0">
      <alignment horizontal="center" vertical="center" wrapText="1"/>
    </xf>
    <xf numFmtId="178" fontId="7" fillId="226" borderId="225" xfId="0">
      <alignment horizontal="right" vertical="center"/>
    </xf>
    <xf numFmtId="178" fontId="7" fillId="226" borderId="225" xfId="0">
      <alignment horizontal="right" vertical="center"/>
    </xf>
    <xf numFmtId="49" fontId="26" fillId="229" borderId="228" xfId="0">
      <alignment horizontal="center" vertical="center"/>
    </xf>
    <xf numFmtId="49" fontId="26" fillId="229" borderId="228" xfId="0">
      <alignment horizontal="center" vertical="center"/>
    </xf>
    <xf numFmtId="49" fontId="26" fillId="229" borderId="228" xfId="0">
      <alignment horizontal="center" vertical="center"/>
    </xf>
    <xf numFmtId="49" fontId="26" fillId="229" borderId="228" xfId="0">
      <alignment horizontal="center" vertical="center"/>
    </xf>
    <xf numFmtId="49" fontId="5" fillId="124" borderId="123" xfId="0">
      <alignment vertical="center"/>
    </xf>
    <xf numFmtId="49" fontId="5" fillId="176" borderId="175" xfId="0">
      <alignment horizontal="center" vertical="center"/>
    </xf>
    <xf numFmtId="0" fontId="5" fillId="138" borderId="137" xfId="0">
      <alignment vertical="center"/>
    </xf>
    <xf numFmtId="0" fontId="5" fillId="138" borderId="137" xfId="0">
      <alignment vertical="center"/>
    </xf>
    <xf numFmtId="49" fontId="5" fillId="124" borderId="123" xfId="0">
      <alignment vertical="center"/>
    </xf>
    <xf numFmtId="49" fontId="5" fillId="176" borderId="175" xfId="0">
      <alignment horizontal="center" vertical="center"/>
    </xf>
    <xf numFmtId="0" fontId="5" fillId="138" borderId="137" xfId="0">
      <alignment vertical="center"/>
    </xf>
    <xf numFmtId="0" fontId="5" fillId="152" borderId="151" xfId="0">
      <alignment horizontal="right" vertical="center"/>
    </xf>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11" fillId="33" borderId="32" xfId="0"/>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11" fillId="33" borderId="32" xfId="0"/>
    <xf numFmtId="0" fontId="7" fillId="237" borderId="236" xfId="0"/>
    <xf numFmtId="0" fontId="7" fillId="237" borderId="236" xfId="0"/>
    <xf numFmtId="0" fontId="7" fillId="237" borderId="236" xfId="0"/>
    <xf numFmtId="0" fontId="7" fillId="237" borderId="236" xfId="0"/>
    <xf numFmtId="0" fontId="7" fillId="237" borderId="236" xfId="0"/>
    <xf numFmtId="0" fontId="7" fillId="237" borderId="236" xfId="0"/>
    <xf numFmtId="0" fontId="7" fillId="237" borderId="236" xfId="0"/>
    <xf numFmtId="0" fontId="7" fillId="237" borderId="236" xfId="0"/>
    <xf numFmtId="0" fontId="7" fillId="237" borderId="236" xfId="0"/>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567" borderId="239" xfId="0" applyFill="1">
      <alignment horizontal="left" vertical="center" wrapText="1"/>
    </xf>
    <xf numFmtId="0" fontId="27" fillId="567" borderId="240" xfId="0" applyFill="1">
      <alignment horizontal="center" vertical="center" wrapText="1"/>
    </xf>
    <xf numFmtId="177" fontId="27" fillId="565" borderId="241" xfId="0" applyFill="1">
      <alignment horizontal="right"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179" fontId="27" fillId="565" borderId="243" xfId="0" applyFill="1">
      <alignment horizontal="right"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568" borderId="244" xfId="0" applyFill="1">
      <alignment horizontal="left" vertical="center" wrapText="1"/>
    </xf>
    <xf numFmtId="0" fontId="27" fillId="568" borderId="245" xfId="0" applyFill="1">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569" borderId="246" xfId="0" applyFill="1">
      <alignment horizontal="left" vertical="center" wrapText="1"/>
    </xf>
    <xf numFmtId="0" fontId="27" fillId="569" borderId="247" xfId="0" applyFill="1">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567" borderId="248" xfId="0" applyFill="1">
      <alignment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11" fillId="238" borderId="237"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7" fillId="252" borderId="251" xfId="0"/>
    <xf numFmtId="0" fontId="7" fillId="252" borderId="251" xfId="0"/>
    <xf numFmtId="0" fontId="7" fillId="252" borderId="251" xfId="0"/>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179" fontId="27" fillId="567" borderId="252" xfId="0" applyFill="1">
      <alignment horizontal="right"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43" borderId="242" xfId="0">
      <alignment horizontal="lef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568" borderId="253" xfId="0" applyFill="1">
      <alignment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55" borderId="254"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56" borderId="255" xfId="0">
      <alignment horizontal="center" vertical="center" wrapText="1"/>
    </xf>
    <xf numFmtId="0" fontId="27" fillId="250" borderId="249" xfId="0">
      <alignment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7" fillId="251" borderId="250" xfId="0"/>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27" fillId="239" borderId="238" xfId="0">
      <alignment horizontal="center" vertical="center" wrapText="1"/>
    </xf>
    <xf numFmtId="0" fontId="8" fillId="257" borderId="256" xfId="0">
      <alignment horizontal="center" vertical="center"/>
    </xf>
    <xf numFmtId="0" fontId="8" fillId="257" borderId="256" xfId="0">
      <alignment horizontal="center" vertical="center"/>
    </xf>
    <xf numFmtId="0" fontId="8" fillId="257" borderId="256" xfId="0">
      <alignment horizontal="center" vertical="center"/>
    </xf>
    <xf numFmtId="0" fontId="8" fillId="257" borderId="256" xfId="0">
      <alignment horizontal="center" vertical="center"/>
    </xf>
    <xf numFmtId="0" fontId="8" fillId="257" borderId="256" xfId="0">
      <alignment horizontal="center" vertical="center"/>
    </xf>
    <xf numFmtId="0" fontId="8" fillId="257" borderId="256" xfId="0">
      <alignment horizontal="center" vertical="center"/>
    </xf>
    <xf numFmtId="0" fontId="8" fillId="257" borderId="256"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60" borderId="259" xfId="0">
      <alignment horizontal="center" vertical="center" wrapText="1"/>
    </xf>
    <xf numFmtId="0" fontId="17" fillId="260" borderId="259" xfId="0">
      <alignment horizontal="center" vertical="center" wrapText="1"/>
    </xf>
    <xf numFmtId="0" fontId="17" fillId="258" borderId="257" xfId="0">
      <alignment horizontal="center" vertical="center"/>
    </xf>
    <xf numFmtId="0" fontId="17" fillId="565" borderId="260" xfId="0" applyFill="1">
      <alignment horizontal="left" vertical="center"/>
    </xf>
    <xf numFmtId="0" fontId="17" fillId="565" borderId="261" xfId="0" applyFill="1">
      <alignment horizontal="center" vertical="center"/>
    </xf>
    <xf numFmtId="177" fontId="17" fillId="565" borderId="262" xfId="0" applyFill="1">
      <alignment horizontal="righ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179" fontId="17" fillId="565" borderId="263" xfId="0" applyFill="1">
      <alignment horizontal="righ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570" borderId="264" xfId="0" applyFill="1">
      <alignment horizontal="left" vertical="center"/>
    </xf>
    <xf numFmtId="0" fontId="17" fillId="570" borderId="265" xfId="0" applyFill="1">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571" borderId="266" xfId="0" applyFill="1">
      <alignment horizontal="left" vertical="center"/>
    </xf>
    <xf numFmtId="0" fontId="17" fillId="571" borderId="267" xfId="0" applyFill="1">
      <alignment horizontal="center" vertical="center"/>
    </xf>
    <xf numFmtId="0" fontId="17" fillId="258" borderId="257" xfId="0">
      <alignment horizontal="center" vertical="center"/>
    </xf>
    <xf numFmtId="0" fontId="17" fillId="260" borderId="259" xfId="0">
      <alignment horizontal="center" vertical="center" wrapText="1"/>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9" borderId="258" xfId="0">
      <alignment horizontal="left"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58" borderId="257" xfId="0">
      <alignment horizontal="center" vertical="center"/>
    </xf>
    <xf numFmtId="0" fontId="17" fillId="269" borderId="268" xfId="0">
      <alignment horizontal="center" vertical="center" wrapText="1"/>
    </xf>
    <xf numFmtId="0" fontId="17" fillId="269" borderId="268" xfId="0">
      <alignment horizontal="center" vertical="center" wrapText="1"/>
    </xf>
    <xf numFmtId="0" fontId="17" fillId="270" borderId="269" xfId="0">
      <alignment horizontal="center" vertical="center"/>
    </xf>
    <xf numFmtId="0" fontId="17" fillId="565" borderId="270" xfId="0" applyFill="1">
      <alignment horizontal="left" vertical="center"/>
    </xf>
    <xf numFmtId="0" fontId="17" fillId="565" borderId="271" xfId="0" applyFill="1">
      <alignment horizontal="center" vertical="center"/>
    </xf>
    <xf numFmtId="179" fontId="17" fillId="565" borderId="272" xfId="0" applyFill="1">
      <alignment horizontal="righ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0" fontId="17" fillId="211" borderId="210" xfId="0">
      <alignment horizontal="center" vertical="center"/>
    </xf>
    <xf numFmtId="179" fontId="17" fillId="565" borderId="273" xfId="0" applyFill="1">
      <alignment horizontal="righ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0" fontId="28" fillId="275" borderId="274" xfId="0">
      <alignment horizontal="center" vertical="center"/>
    </xf>
    <xf numFmtId="179" fontId="17" fillId="202" borderId="201" xfId="0">
      <alignment horizontal="righ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570" borderId="275" xfId="0" applyFill="1">
      <alignment horizontal="left" vertical="center"/>
    </xf>
    <xf numFmtId="0" fontId="17" fillId="570" borderId="276" xfId="0" applyFill="1">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571" borderId="277" xfId="0" applyFill="1">
      <alignment horizontal="left" vertical="center"/>
    </xf>
    <xf numFmtId="0" fontId="17" fillId="571" borderId="278" xfId="0" applyFill="1">
      <alignment horizontal="center" vertical="center"/>
    </xf>
    <xf numFmtId="0" fontId="17" fillId="211" borderId="210" xfId="0">
      <alignment horizontal="center" vertical="center"/>
    </xf>
    <xf numFmtId="0" fontId="17" fillId="204" borderId="203" xfId="0">
      <alignment horizontal="center" vertical="center" wrapText="1"/>
    </xf>
    <xf numFmtId="0" fontId="17" fillId="211" borderId="210" xfId="0">
      <alignment horizontal="center" vertical="center"/>
    </xf>
    <xf numFmtId="0" fontId="17" fillId="565" borderId="279" xfId="0" applyFill="1">
      <alignment horizontal="left" vertical="center"/>
    </xf>
    <xf numFmtId="0" fontId="17" fillId="565" borderId="280" xfId="0" applyFill="1">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0" fontId="28" fillId="282" borderId="281" xfId="0">
      <alignment horizontal="center" vertical="center" wrapText="1"/>
    </xf>
    <xf numFmtId="179" fontId="17" fillId="202" borderId="201" xfId="0">
      <alignment horizontal="righ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04" borderId="203" xfId="0">
      <alignment horizontal="center" vertical="center" wrapText="1"/>
    </xf>
    <xf numFmtId="0" fontId="17" fillId="204" borderId="203" xfId="0">
      <alignment horizontal="center" vertical="center" wrapText="1"/>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04" borderId="203" xfId="0">
      <alignment horizontal="center" vertical="center" wrapText="1"/>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199" borderId="198" xfId="0">
      <alignment horizontal="left"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17" fillId="211" borderId="210" xfId="0">
      <alignment horizontal="center" vertical="center"/>
    </xf>
    <xf numFmtId="0" fontId="29" fillId="283" borderId="282" xfId="0">
      <alignment horizontal="center" vertical="center"/>
    </xf>
    <xf numFmtId="0" fontId="11" fillId="33" borderId="32" xfId="0"/>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7" fillId="48" borderId="47" xfId="0"/>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7" fillId="85" borderId="84" xfId="0">
      <alignment horizontal="right" vertical="center"/>
    </xf>
    <xf numFmtId="0" fontId="11" fillId="33" borderId="32" xfId="0"/>
    <xf numFmtId="0" fontId="7" fillId="85" borderId="84" xfId="0">
      <alignment horizontal="right" vertical="center"/>
    </xf>
    <xf numFmtId="0" fontId="7" fillId="85" borderId="84" xfId="0">
      <alignment horizontal="right" vertical="center"/>
    </xf>
    <xf numFmtId="0" fontId="7" fillId="85" borderId="84" xfId="0">
      <alignment horizontal="right" vertical="center"/>
    </xf>
    <xf numFmtId="0" fontId="7" fillId="85" borderId="84" xfId="0">
      <alignment horizontal="right" vertical="center"/>
    </xf>
    <xf numFmtId="0" fontId="7" fillId="85" borderId="84" xfId="0">
      <alignment horizontal="right" vertical="center"/>
    </xf>
    <xf numFmtId="0" fontId="7" fillId="48" borderId="47" xfId="0"/>
    <xf numFmtId="0" fontId="7" fillId="85" borderId="84" xfId="0">
      <alignment horizontal="right" vertical="center"/>
    </xf>
    <xf numFmtId="0" fontId="7" fillId="85" borderId="84" xfId="0">
      <alignment horizontal="right" vertical="center"/>
    </xf>
    <xf numFmtId="0" fontId="7" fillId="85" borderId="84" xfId="0">
      <alignment horizontal="right" vertical="center"/>
    </xf>
    <xf numFmtId="49" fontId="7" fillId="284" borderId="283" xfId="0">
      <alignment horizontal="left" vertical="center" wrapText="1"/>
    </xf>
    <xf numFmtId="0" fontId="11" fillId="285" borderId="284" xfId="0"/>
    <xf numFmtId="0" fontId="7" fillId="286" borderId="285" xfId="0">
      <alignment horizontal="right" vertical="center"/>
    </xf>
    <xf numFmtId="0" fontId="7" fillId="286" borderId="285" xfId="0">
      <alignment horizontal="right" vertical="center"/>
    </xf>
    <xf numFmtId="0" fontId="7" fillId="286" borderId="285" xfId="0">
      <alignment horizontal="right" vertical="center"/>
    </xf>
    <xf numFmtId="0" fontId="7" fillId="286" borderId="285" xfId="0">
      <alignment horizontal="right" vertical="center"/>
    </xf>
    <xf numFmtId="0" fontId="7" fillId="286" borderId="285" xfId="0">
      <alignment horizontal="right" vertical="center"/>
    </xf>
    <xf numFmtId="0" fontId="7" fillId="237" borderId="236" xfId="0"/>
    <xf numFmtId="0" fontId="7" fillId="286" borderId="285" xfId="0">
      <alignment horizontal="right" vertical="center"/>
    </xf>
    <xf numFmtId="0" fontId="7" fillId="286" borderId="285" xfId="0">
      <alignment horizontal="right" vertical="center"/>
    </xf>
    <xf numFmtId="0" fontId="7" fillId="286" borderId="285" xfId="0">
      <alignment horizontal="right"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8" borderId="287" xfId="0">
      <alignment horizontal="center" vertical="center" wrapText="1"/>
    </xf>
    <xf numFmtId="0" fontId="30" fillId="287" borderId="286" xfId="0">
      <alignment horizontal="center" vertical="center"/>
    </xf>
    <xf numFmtId="0" fontId="30" fillId="287" borderId="286" xfId="0">
      <alignment horizontal="center" vertical="center"/>
    </xf>
    <xf numFmtId="0" fontId="30" fillId="288" borderId="287" xfId="0">
      <alignment horizontal="center" vertical="center" wrapText="1"/>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9" borderId="288" xfId="0">
      <alignment horizontal="left" vertical="center"/>
    </xf>
    <xf numFmtId="0" fontId="11" fillId="290" borderId="289" xfId="0"/>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7" fillId="291" borderId="290" xfId="0"/>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7" fillId="292" borderId="291" xfId="0">
      <alignment horizontal="left" vertical="center"/>
    </xf>
    <xf numFmtId="0" fontId="7" fillId="293" borderId="292" xfId="0">
      <alignment horizontal="center" vertical="center" wrapText="1"/>
    </xf>
    <xf numFmtId="0" fontId="7" fillId="294" borderId="293" xfId="0">
      <alignment horizontal="left" vertical="center"/>
    </xf>
    <xf numFmtId="179" fontId="7" fillId="565" borderId="294" xfId="0" applyFill="1">
      <alignment horizontal="right" vertical="center"/>
    </xf>
    <xf numFmtId="0" fontId="30" fillId="296" borderId="295"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02" borderId="30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04" borderId="303"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7" fillId="306" borderId="305" xfId="0">
      <alignment vertical="center"/>
    </xf>
    <xf numFmtId="0" fontId="7" fillId="293" borderId="292" xfId="0">
      <alignment horizontal="center" vertical="center" wrapText="1"/>
    </xf>
    <xf numFmtId="0" fontId="7" fillId="294" borderId="293" xfId="0">
      <alignment horizontal="left" vertical="center"/>
    </xf>
    <xf numFmtId="0" fontId="30" fillId="296" borderId="295" xfId="0">
      <alignment horizontal="center" vertical="center"/>
    </xf>
    <xf numFmtId="0" fontId="30" fillId="296" borderId="295" xfId="0">
      <alignment horizontal="center" vertical="center"/>
    </xf>
    <xf numFmtId="0" fontId="30" fillId="307" borderId="306" xfId="0">
      <alignment horizontal="center" vertical="center"/>
    </xf>
    <xf numFmtId="0" fontId="11" fillId="308" borderId="307" xfId="0"/>
    <xf numFmtId="0" fontId="11" fillId="308" borderId="307" xfId="0"/>
    <xf numFmtId="0" fontId="11" fillId="308" borderId="307" xfId="0"/>
    <xf numFmtId="0" fontId="11" fillId="308" borderId="307" xfId="0"/>
    <xf numFmtId="0" fontId="11" fillId="309" borderId="308" xfId="0">
      <alignment vertical="center"/>
    </xf>
    <xf numFmtId="0" fontId="11" fillId="300" borderId="299" xfId="0">
      <alignment horizontal="center" vertical="center"/>
    </xf>
    <xf numFmtId="0" fontId="7" fillId="294" borderId="293" xfId="0">
      <alignment horizontal="left" vertical="center"/>
    </xf>
    <xf numFmtId="180" fontId="7" fillId="310" borderId="309" xfId="0">
      <alignment horizontal="right" vertical="center" wrapText="1"/>
    </xf>
    <xf numFmtId="0" fontId="30" fillId="296" borderId="295" xfId="0">
      <alignment horizontal="center" vertical="center"/>
    </xf>
    <xf numFmtId="0" fontId="30" fillId="296" borderId="295" xfId="0">
      <alignment horizontal="center" vertical="center"/>
    </xf>
    <xf numFmtId="0" fontId="30" fillId="307" borderId="306" xfId="0">
      <alignment horizontal="center" vertical="center"/>
    </xf>
    <xf numFmtId="0" fontId="11" fillId="311" borderId="310" xfId="0"/>
    <xf numFmtId="0" fontId="11" fillId="308" borderId="307" xfId="0"/>
    <xf numFmtId="0" fontId="11" fillId="308" borderId="307" xfId="0"/>
    <xf numFmtId="0" fontId="11" fillId="308" borderId="307" xfId="0"/>
    <xf numFmtId="0" fontId="11" fillId="309" borderId="308" xfId="0">
      <alignment vertical="center"/>
    </xf>
    <xf numFmtId="0" fontId="11" fillId="300" borderId="299" xfId="0">
      <alignment horizontal="center" vertical="center"/>
    </xf>
    <xf numFmtId="0" fontId="7" fillId="312" borderId="311" xfId="0">
      <alignment horizontal="left" vertical="center"/>
    </xf>
    <xf numFmtId="179" fontId="7" fillId="565" borderId="312" xfId="0" applyFill="1">
      <alignment horizontal="right" vertical="center"/>
    </xf>
    <xf numFmtId="0" fontId="7" fillId="314" borderId="313" xfId="0">
      <alignment horizontal="center" vertical="center"/>
    </xf>
    <xf numFmtId="181" fontId="7" fillId="315" borderId="314" xfId="0">
      <alignment horizontal="right" vertical="center"/>
    </xf>
    <xf numFmtId="181" fontId="7" fillId="315" borderId="314" xfId="0">
      <alignment horizontal="right" vertical="center"/>
    </xf>
    <xf numFmtId="0" fontId="31" fillId="316" borderId="315"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7" fillId="318" borderId="317" xfId="0">
      <alignment horizontal="left" vertical="center"/>
    </xf>
    <xf numFmtId="0" fontId="7" fillId="293" borderId="292" xfId="0">
      <alignment horizontal="center" vertical="center" wrapText="1"/>
    </xf>
    <xf numFmtId="0" fontId="7" fillId="319" borderId="318" xfId="0">
      <alignment horizontal="left" vertical="center"/>
    </xf>
    <xf numFmtId="179" fontId="7" fillId="565" borderId="319" xfId="0" applyFill="1">
      <alignment horizontal="right" vertical="center"/>
    </xf>
    <xf numFmtId="0" fontId="30" fillId="321" borderId="320" xfId="0">
      <alignment horizontal="center" vertical="center"/>
    </xf>
    <xf numFmtId="0" fontId="7" fillId="322" borderId="321" xfId="0">
      <alignment horizontal="right" vertical="center"/>
    </xf>
    <xf numFmtId="0" fontId="7" fillId="322" borderId="321" xfId="0">
      <alignment horizontal="right" vertical="center"/>
    </xf>
    <xf numFmtId="0" fontId="7" fillId="323" borderId="322" xfId="0">
      <alignment horizontal="center" vertical="center"/>
    </xf>
    <xf numFmtId="49" fontId="7" fillId="324" borderId="323" xfId="0">
      <alignment horizontal="left" vertical="center" wrapText="1"/>
    </xf>
    <xf numFmtId="49" fontId="7" fillId="324" borderId="323" xfId="0">
      <alignment horizontal="left" vertical="center" wrapText="1"/>
    </xf>
    <xf numFmtId="49" fontId="7" fillId="324" borderId="323"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180" fontId="7" fillId="310" borderId="309" xfId="0">
      <alignment horizontal="right" vertical="center" wrapText="1"/>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293" borderId="292" xfId="0">
      <alignment horizontal="center" vertical="center" wrapText="1"/>
    </xf>
    <xf numFmtId="0" fontId="7" fillId="294" borderId="293" xfId="0">
      <alignment horizontal="left" vertical="center"/>
    </xf>
    <xf numFmtId="0" fontId="30" fillId="296" borderId="295"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180" fontId="7" fillId="310" borderId="309" xfId="0">
      <alignment horizontal="right" vertical="center" wrapText="1"/>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293" borderId="292" xfId="0">
      <alignment horizontal="center" vertical="center" wrapText="1"/>
    </xf>
    <xf numFmtId="0" fontId="7" fillId="294" borderId="293" xfId="0">
      <alignment horizontal="left" vertical="center"/>
    </xf>
    <xf numFmtId="0" fontId="30" fillId="296" borderId="295"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180" fontId="7" fillId="310" borderId="309" xfId="0">
      <alignment horizontal="right" vertical="center" wrapText="1"/>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293" borderId="292" xfId="0">
      <alignment horizontal="center" vertical="center" wrapText="1"/>
    </xf>
    <xf numFmtId="0" fontId="7" fillId="294" borderId="293" xfId="0">
      <alignment horizontal="left" vertical="center"/>
    </xf>
    <xf numFmtId="0" fontId="30" fillId="296" borderId="295"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180" fontId="7" fillId="310" borderId="309" xfId="0">
      <alignment horizontal="right" vertical="center" wrapText="1"/>
    </xf>
    <xf numFmtId="0" fontId="30" fillId="296" borderId="295" xfId="0">
      <alignment horizontal="center" vertical="center"/>
    </xf>
    <xf numFmtId="0" fontId="30" fillId="296" borderId="295" xfId="0">
      <alignment horizontal="center" vertical="center"/>
    </xf>
    <xf numFmtId="0" fontId="7" fillId="297" borderId="296" xfId="0">
      <alignment horizontal="right" vertical="center"/>
    </xf>
    <xf numFmtId="0" fontId="7" fillId="298" borderId="297" xfId="0">
      <alignment horizontal="center" vertical="center"/>
    </xf>
    <xf numFmtId="0" fontId="7" fillId="298" borderId="297" xfId="0">
      <alignment horizontal="center" vertical="center"/>
    </xf>
    <xf numFmtId="0" fontId="7" fillId="298" borderId="297" xfId="0">
      <alignment horizontal="center" vertical="center"/>
    </xf>
    <xf numFmtId="0" fontId="7" fillId="298" borderId="297" xfId="0">
      <alignment horizontal="center" vertical="center"/>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2" fontId="7" fillId="326" borderId="325" xfId="0">
      <alignment horizontal="right" vertical="center"/>
    </xf>
    <xf numFmtId="182" fontId="7" fillId="326" borderId="325"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293" borderId="292" xfId="0">
      <alignment horizontal="center" vertical="center" wrapText="1"/>
    </xf>
    <xf numFmtId="0" fontId="7" fillId="294" borderId="293" xfId="0">
      <alignment horizontal="left" vertical="center"/>
    </xf>
    <xf numFmtId="0" fontId="30" fillId="296" borderId="295" xfId="0">
      <alignment horizontal="center" vertical="center"/>
    </xf>
    <xf numFmtId="0" fontId="7" fillId="301" borderId="300" xfId="0">
      <alignment horizontal="center" vertical="center"/>
    </xf>
    <xf numFmtId="181" fontId="7" fillId="303" borderId="302" xfId="0">
      <alignment horizontal="right" vertical="center"/>
    </xf>
    <xf numFmtId="0" fontId="7" fillId="298" borderId="297" xfId="0">
      <alignment horizontal="center" vertical="center"/>
    </xf>
    <xf numFmtId="0" fontId="31" fillId="325" borderId="324" xfId="0">
      <alignment horizontal="center" vertical="center"/>
    </xf>
    <xf numFmtId="0" fontId="31" fillId="325" borderId="324" xfId="0">
      <alignment horizontal="center" vertical="center"/>
    </xf>
    <xf numFmtId="0" fontId="31" fillId="325" borderId="324" xfId="0">
      <alignment horizontal="center" vertical="center"/>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30" fillId="289" borderId="288" xfId="0">
      <alignment horizontal="left" vertical="center"/>
    </xf>
    <xf numFmtId="0" fontId="11" fillId="290" borderId="289" xfId="0"/>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7" fillId="291" borderId="290" xfId="0"/>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30" fillId="289" borderId="288" xfId="0">
      <alignment horizontal="left" vertical="center"/>
    </xf>
    <xf numFmtId="0" fontId="11" fillId="290" borderId="289" xfId="0"/>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7" fillId="291" borderId="290" xfId="0"/>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177" fontId="7" fillId="565" borderId="328" xfId="0" applyFill="1">
      <alignment horizontal="righ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04" borderId="303"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7" fillId="330" borderId="329"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331" borderId="330" xfId="0">
      <alignment horizontal="right" vertical="center"/>
    </xf>
    <xf numFmtId="0" fontId="11" fillId="308" borderId="307" xfId="0"/>
    <xf numFmtId="0" fontId="11" fillId="308" borderId="307" xfId="0"/>
    <xf numFmtId="0" fontId="11" fillId="308" borderId="307" xfId="0"/>
    <xf numFmtId="0" fontId="11" fillId="308" borderId="307" xfId="0"/>
    <xf numFmtId="0" fontId="11" fillId="332" borderId="33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331" borderId="330" xfId="0">
      <alignment horizontal="right" vertical="center"/>
    </xf>
    <xf numFmtId="0" fontId="11" fillId="311" borderId="310" xfId="0"/>
    <xf numFmtId="0" fontId="11" fillId="311" borderId="310" xfId="0"/>
    <xf numFmtId="0" fontId="11" fillId="311" borderId="310" xfId="0"/>
    <xf numFmtId="0" fontId="11" fillId="311" borderId="310" xfId="0"/>
    <xf numFmtId="0" fontId="11" fillId="333" borderId="332"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04" borderId="303"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323" borderId="322" xfId="0">
      <alignment horizontal="center" vertical="center"/>
    </xf>
    <xf numFmtId="49" fontId="7" fillId="324" borderId="323" xfId="0">
      <alignment horizontal="left" vertical="center" wrapText="1"/>
    </xf>
    <xf numFmtId="49" fontId="7" fillId="324" borderId="323" xfId="0">
      <alignment horizontal="left" vertical="center" wrapText="1"/>
    </xf>
    <xf numFmtId="49" fontId="7" fillId="324" borderId="323"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34" borderId="333" xfId="0">
      <alignment horizontal="left" vertical="center" wrapText="1"/>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34" borderId="333" xfId="0">
      <alignment horizontal="left" vertical="center" wrapText="1"/>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34" borderId="333" xfId="0">
      <alignment horizontal="left" vertical="center" wrapText="1"/>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30" fillId="289" borderId="288" xfId="0">
      <alignment horizontal="left" vertical="center"/>
    </xf>
    <xf numFmtId="0" fontId="11" fillId="290" borderId="289" xfId="0"/>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7" fillId="291" borderId="290" xfId="0"/>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7" fillId="292" borderId="291" xfId="0">
      <alignment horizontal="left" vertical="center"/>
    </xf>
    <xf numFmtId="0" fontId="7" fillId="293" borderId="292"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11" fillId="335" borderId="334" xfId="0"/>
    <xf numFmtId="0" fontId="11" fillId="336" borderId="335"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04" borderId="303"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7" fillId="337" borderId="336" xfId="0">
      <alignment horizontal="left" vertical="center"/>
    </xf>
    <xf numFmtId="0" fontId="7" fillId="293" borderId="292"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331" borderId="330" xfId="0">
      <alignment horizontal="right" vertical="center"/>
    </xf>
    <xf numFmtId="0" fontId="11" fillId="311" borderId="310" xfId="0"/>
    <xf numFmtId="0" fontId="11" fillId="311" borderId="310" xfId="0"/>
    <xf numFmtId="0" fontId="11" fillId="311" borderId="310" xfId="0"/>
    <xf numFmtId="0" fontId="11" fillId="311" borderId="310" xfId="0"/>
    <xf numFmtId="0" fontId="11" fillId="338" borderId="337" xfId="0">
      <alignment horizontal="left" vertical="center"/>
    </xf>
    <xf numFmtId="0" fontId="11" fillId="300" borderId="299" xfId="0">
      <alignment horizontal="center" vertical="center"/>
    </xf>
    <xf numFmtId="0" fontId="7" fillId="294" borderId="293" xfId="0">
      <alignment horizontal="left" vertical="center"/>
    </xf>
    <xf numFmtId="180" fontId="7" fillId="310" borderId="309" xfId="0">
      <alignment horizontal="right" vertical="center" wrapText="1"/>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39" borderId="338" xfId="0">
      <alignment horizontal="center"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39" borderId="338" xfId="0">
      <alignment horizontal="center"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39" borderId="338" xfId="0">
      <alignment horizontal="center"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292" borderId="291" xfId="0">
      <alignment horizontal="left" vertical="center"/>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34" borderId="333" xfId="0">
      <alignment horizontal="left" vertical="center" wrapText="1"/>
    </xf>
    <xf numFmtId="0" fontId="7" fillId="327" borderId="326"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34" borderId="333" xfId="0">
      <alignment horizontal="left" vertical="center" wrapText="1"/>
    </xf>
    <xf numFmtId="0" fontId="11" fillId="300" borderId="299" xfId="0">
      <alignment horizontal="center" vertical="center"/>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40" borderId="339" xfId="0">
      <alignment horizontal="left" vertical="center" wrapText="1"/>
    </xf>
    <xf numFmtId="0" fontId="11" fillId="300" borderId="299" xfId="0">
      <alignment horizontal="center" vertical="center"/>
    </xf>
    <xf numFmtId="0" fontId="7" fillId="312" borderId="311" xfId="0">
      <alignment horizontal="left" vertical="center"/>
    </xf>
    <xf numFmtId="0" fontId="7" fillId="314" borderId="313" xfId="0">
      <alignment horizontal="center" vertical="center"/>
    </xf>
    <xf numFmtId="180" fontId="7" fillId="341" borderId="340" xfId="0">
      <alignment horizontal="right" vertical="center"/>
    </xf>
    <xf numFmtId="180" fontId="7" fillId="341" borderId="340" xfId="0">
      <alignment horizontal="right" vertical="center"/>
    </xf>
    <xf numFmtId="0" fontId="31" fillId="304" borderId="303"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30" fillId="342" borderId="341" xfId="0">
      <alignment horizontal="left" vertical="center"/>
    </xf>
    <xf numFmtId="0" fontId="11" fillId="308" borderId="307" xfId="0"/>
    <xf numFmtId="0" fontId="30" fillId="342" borderId="341" xfId="0">
      <alignment horizontal="left" vertical="center"/>
    </xf>
    <xf numFmtId="0" fontId="30" fillId="342" borderId="341" xfId="0">
      <alignment horizontal="left" vertical="center"/>
    </xf>
    <xf numFmtId="0" fontId="30" fillId="342" borderId="341" xfId="0">
      <alignment horizontal="left" vertical="center"/>
    </xf>
    <xf numFmtId="0" fontId="30" fillId="342" borderId="341" xfId="0">
      <alignment horizontal="left" vertical="center"/>
    </xf>
    <xf numFmtId="0" fontId="30" fillId="342" borderId="341" xfId="0">
      <alignment horizontal="left" vertical="center"/>
    </xf>
    <xf numFmtId="0" fontId="7" fillId="343" borderId="342" xfId="0"/>
    <xf numFmtId="0" fontId="30" fillId="342" borderId="341" xfId="0">
      <alignment horizontal="left" vertical="center"/>
    </xf>
    <xf numFmtId="0" fontId="30" fillId="342" borderId="341" xfId="0">
      <alignment horizontal="left" vertical="center"/>
    </xf>
    <xf numFmtId="0" fontId="11" fillId="308" borderId="307" xfId="0"/>
    <xf numFmtId="0" fontId="7" fillId="344" borderId="343" xfId="0">
      <alignment horizontal="left" vertical="center" wrapText="1"/>
    </xf>
    <xf numFmtId="0" fontId="7" fillId="345" borderId="344" xfId="0">
      <alignment horizontal="center" vertical="center" wrapText="1"/>
    </xf>
    <xf numFmtId="0" fontId="7" fillId="337" borderId="336" xfId="0">
      <alignment horizontal="left" vertical="center"/>
    </xf>
    <xf numFmtId="180" fontId="7" fillId="346" borderId="345" xfId="0">
      <alignment horizontal="left" vertical="center"/>
    </xf>
    <xf numFmtId="0" fontId="7" fillId="347" borderId="346" xfId="0">
      <alignment horizontal="center" vertical="center"/>
    </xf>
    <xf numFmtId="180" fontId="7" fillId="348" borderId="347" xfId="0">
      <alignment horizontal="right" vertical="center"/>
    </xf>
    <xf numFmtId="180" fontId="32" fillId="349" borderId="348" xfId="0">
      <alignment horizontal="center" vertical="center" wrapText="1"/>
    </xf>
    <xf numFmtId="0" fontId="31" fillId="316" borderId="315"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7" fillId="350" borderId="349" xfId="0">
      <alignment horizontal="left" vertical="center"/>
    </xf>
    <xf numFmtId="0" fontId="11" fillId="351" borderId="350" xfId="0"/>
    <xf numFmtId="0" fontId="7" fillId="352" borderId="351" xfId="0"/>
    <xf numFmtId="0" fontId="7" fillId="565" borderId="352" xfId="0" applyFill="1">
      <alignment horizontal="right" vertical="center"/>
    </xf>
    <xf numFmtId="0" fontId="7" fillId="352" borderId="351" xfId="0"/>
    <xf numFmtId="0" fontId="7" fillId="352" borderId="351" xfId="0"/>
    <xf numFmtId="0" fontId="7" fillId="354" borderId="353" xfId="0">
      <alignment horizontal="right" vertical="center"/>
    </xf>
    <xf numFmtId="0" fontId="7" fillId="355" borderId="354" xfId="0">
      <alignment horizontal="center" vertical="center"/>
    </xf>
    <xf numFmtId="0" fontId="7" fillId="354" borderId="353" xfId="0">
      <alignment horizontal="right" vertical="center"/>
    </xf>
    <xf numFmtId="0" fontId="7" fillId="354" borderId="353" xfId="0">
      <alignment horizontal="right" vertical="center"/>
    </xf>
    <xf numFmtId="0" fontId="7" fillId="354" borderId="353" xfId="0">
      <alignment horizontal="right"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7" fillId="48" borderId="47" xfId="0"/>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7" fillId="48" borderId="47" xfId="0"/>
    <xf numFmtId="0" fontId="7" fillId="48" borderId="47" xfId="0"/>
    <xf numFmtId="0" fontId="7" fillId="48" borderId="47" xfId="0"/>
    <xf numFmtId="0" fontId="7" fillId="48" borderId="47" xfId="0"/>
    <xf numFmtId="0" fontId="7" fillId="48" borderId="47" xfId="0"/>
    <xf numFmtId="0" fontId="7" fillId="48" borderId="47" xfId="0"/>
    <xf numFmtId="0" fontId="7" fillId="48" borderId="47" xfId="0"/>
    <xf numFmtId="0" fontId="7" fillId="48" borderId="47" xfId="0"/>
    <xf numFmtId="0" fontId="7" fillId="356" borderId="355" xfId="0">
      <alignment horizontal="right"/>
    </xf>
    <xf numFmtId="0" fontId="7" fillId="356" borderId="355" xfId="0">
      <alignment horizontal="right"/>
    </xf>
    <xf numFmtId="0" fontId="7" fillId="356" borderId="355" xfId="0">
      <alignment horizontal="right"/>
    </xf>
    <xf numFmtId="49" fontId="7" fillId="284" borderId="283" xfId="0">
      <alignment horizontal="left" vertical="center" wrapText="1"/>
    </xf>
    <xf numFmtId="0" fontId="7" fillId="237" borderId="236" xfId="0"/>
    <xf numFmtId="0" fontId="7" fillId="237" borderId="236" xfId="0"/>
    <xf numFmtId="0" fontId="7" fillId="237" borderId="236" xfId="0"/>
    <xf numFmtId="0" fontId="7" fillId="237" borderId="236" xfId="0"/>
    <xf numFmtId="0" fontId="7" fillId="237" borderId="236" xfId="0"/>
    <xf numFmtId="0" fontId="7" fillId="237" borderId="236" xfId="0"/>
    <xf numFmtId="0" fontId="7" fillId="237" borderId="236" xfId="0"/>
    <xf numFmtId="0" fontId="7" fillId="357" borderId="356" xfId="0">
      <alignment horizontal="right"/>
    </xf>
    <xf numFmtId="0" fontId="7" fillId="357" borderId="356" xfId="0">
      <alignment horizontal="right"/>
    </xf>
    <xf numFmtId="0" fontId="7" fillId="357" borderId="356" xfId="0">
      <alignment horizontal="right"/>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8" borderId="287" xfId="0">
      <alignment horizontal="center" vertical="center" wrapText="1"/>
    </xf>
    <xf numFmtId="0" fontId="30" fillId="287" borderId="286" xfId="0">
      <alignment horizontal="center" vertical="center"/>
    </xf>
    <xf numFmtId="0" fontId="30" fillId="287" borderId="286" xfId="0">
      <alignment horizontal="center" vertical="center"/>
    </xf>
    <xf numFmtId="0" fontId="30" fillId="288" borderId="287" xfId="0">
      <alignment horizontal="center" vertical="center" wrapText="1"/>
    </xf>
    <xf numFmtId="0" fontId="7" fillId="298" borderId="297" xfId="0">
      <alignment horizontal="center" vertical="center"/>
    </xf>
    <xf numFmtId="0" fontId="7" fillId="298" borderId="297" xfId="0">
      <alignment horizontal="center" vertical="center"/>
    </xf>
    <xf numFmtId="0" fontId="7" fillId="298" borderId="297"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30" fillId="287" borderId="286" xfId="0">
      <alignment horizontal="center" vertical="center"/>
    </xf>
    <xf numFmtId="0" fontId="7" fillId="298" borderId="297" xfId="0">
      <alignment horizontal="center" vertical="center"/>
    </xf>
    <xf numFmtId="0" fontId="7" fillId="298" borderId="297" xfId="0">
      <alignment horizontal="center" vertical="center"/>
    </xf>
    <xf numFmtId="0" fontId="7" fillId="298" borderId="297" xfId="0">
      <alignment horizontal="center" vertical="center"/>
    </xf>
    <xf numFmtId="0" fontId="30" fillId="358" borderId="357" xfId="0">
      <alignment horizontal="left" vertical="center" wrapText="1"/>
    </xf>
    <xf numFmtId="0" fontId="30" fillId="358" borderId="357" xfId="0">
      <alignment horizontal="left" vertical="center" wrapText="1"/>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7" fillId="252" borderId="251" xfId="0"/>
    <xf numFmtId="0" fontId="30" fillId="289" borderId="288" xfId="0">
      <alignment horizontal="left" vertical="center"/>
    </xf>
    <xf numFmtId="0" fontId="30" fillId="289" borderId="288" xfId="0">
      <alignment horizontal="left" vertical="center"/>
    </xf>
    <xf numFmtId="0" fontId="30" fillId="289" borderId="288" xfId="0">
      <alignment horizontal="left" vertical="center"/>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30" fillId="358" borderId="357" xfId="0">
      <alignment horizontal="left" vertical="center" wrapText="1"/>
    </xf>
    <xf numFmtId="0" fontId="30" fillId="358" borderId="357" xfId="0">
      <alignment horizontal="left" vertical="center" wrapText="1"/>
    </xf>
    <xf numFmtId="0" fontId="30" fillId="289" borderId="288" xfId="0">
      <alignment horizontal="left" vertical="center"/>
    </xf>
    <xf numFmtId="0" fontId="30" fillId="362" borderId="361" xfId="0"/>
    <xf numFmtId="0" fontId="30" fillId="362" borderId="361" xfId="0"/>
    <xf numFmtId="0" fontId="30" fillId="362" borderId="361" xfId="0"/>
    <xf numFmtId="0" fontId="30" fillId="362" borderId="361" xfId="0"/>
    <xf numFmtId="0" fontId="7" fillId="252" borderId="251" xfId="0"/>
    <xf numFmtId="0" fontId="30" fillId="362" borderId="361" xfId="0"/>
    <xf numFmtId="0" fontId="30" fillId="362" borderId="361" xfId="0"/>
    <xf numFmtId="0" fontId="30" fillId="362" borderId="361" xfId="0"/>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63" borderId="362" xfId="0">
      <alignment horizontal="left" vertical="center" wrapText="1"/>
    </xf>
    <xf numFmtId="0" fontId="7" fillId="364" borderId="363" xfId="0">
      <alignment horizontal="center" vertical="center" wrapText="1"/>
    </xf>
    <xf numFmtId="0" fontId="7" fillId="312" borderId="311" xfId="0">
      <alignment horizontal="left" vertical="center"/>
    </xf>
    <xf numFmtId="0" fontId="7" fillId="314" borderId="313" xfId="0">
      <alignment horizontal="center" vertical="center"/>
    </xf>
    <xf numFmtId="180" fontId="7" fillId="341" borderId="340" xfId="0">
      <alignment horizontal="right" vertical="center"/>
    </xf>
    <xf numFmtId="180" fontId="7" fillId="341" borderId="340" xfId="0">
      <alignment horizontal="right" vertical="center"/>
    </xf>
    <xf numFmtId="0" fontId="31" fillId="304" borderId="303"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7" fillId="344" borderId="343" xfId="0">
      <alignment horizontal="left" vertical="center" wrapText="1"/>
    </xf>
    <xf numFmtId="0" fontId="7" fillId="345" borderId="344" xfId="0">
      <alignment horizontal="center" vertical="center" wrapText="1"/>
    </xf>
    <xf numFmtId="0" fontId="7" fillId="337" borderId="336" xfId="0">
      <alignment horizontal="left" vertical="center"/>
    </xf>
    <xf numFmtId="179" fontId="7" fillId="565" borderId="364" xfId="0" applyFill="1">
      <alignment horizontal="right" vertical="center"/>
    </xf>
    <xf numFmtId="0" fontId="7" fillId="366" borderId="365" xfId="0">
      <alignment horizontal="center" vertical="center"/>
    </xf>
    <xf numFmtId="0" fontId="7" fillId="367" borderId="366" xfId="0">
      <alignment horizontal="right" vertical="center"/>
    </xf>
    <xf numFmtId="0" fontId="7" fillId="367" borderId="366" xfId="0">
      <alignment horizontal="right" vertical="center"/>
    </xf>
    <xf numFmtId="0" fontId="7" fillId="368" borderId="367" xfId="0">
      <alignment horizontal="center" vertical="center"/>
    </xf>
    <xf numFmtId="49" fontId="7" fillId="369" borderId="368" xfId="0">
      <alignment horizontal="left" vertical="center" wrapText="1"/>
    </xf>
    <xf numFmtId="49" fontId="7" fillId="369" borderId="368" xfId="0">
      <alignment horizontal="left" vertical="center" wrapText="1"/>
    </xf>
    <xf numFmtId="49" fontId="7" fillId="369" borderId="368" xfId="0">
      <alignment horizontal="left" vertical="center" wrapText="1"/>
    </xf>
    <xf numFmtId="0" fontId="11" fillId="308" borderId="307" xfId="0"/>
    <xf numFmtId="0" fontId="11" fillId="308" borderId="307" xfId="0"/>
    <xf numFmtId="0" fontId="7" fillId="337" borderId="336" xfId="0">
      <alignment horizontal="left" vertical="center"/>
    </xf>
    <xf numFmtId="179" fontId="7" fillId="565" borderId="369" xfId="0" applyFill="1">
      <alignment horizontal="right" vertical="center"/>
    </xf>
    <xf numFmtId="0" fontId="7" fillId="314" borderId="313" xfId="0">
      <alignment horizontal="center" vertical="center"/>
    </xf>
    <xf numFmtId="180" fontId="7" fillId="341" borderId="340" xfId="0">
      <alignment horizontal="right" vertical="center"/>
    </xf>
    <xf numFmtId="180" fontId="7" fillId="341" borderId="340" xfId="0">
      <alignment horizontal="right" vertical="center"/>
    </xf>
    <xf numFmtId="0" fontId="31" fillId="304" borderId="303"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7" fillId="344" borderId="343" xfId="0">
      <alignment horizontal="left" vertical="center" wrapText="1"/>
    </xf>
    <xf numFmtId="0" fontId="7" fillId="345" borderId="344" xfId="0">
      <alignment horizontal="center" vertical="center" wrapText="1"/>
    </xf>
    <xf numFmtId="0" fontId="7" fillId="337" borderId="336" xfId="0">
      <alignment horizontal="left" vertical="center"/>
    </xf>
    <xf numFmtId="0" fontId="7" fillId="366" borderId="365" xfId="0">
      <alignment horizontal="center" vertical="center"/>
    </xf>
    <xf numFmtId="0" fontId="7" fillId="367" borderId="366" xfId="0">
      <alignment horizontal="right" vertical="center"/>
    </xf>
    <xf numFmtId="0" fontId="7" fillId="367" borderId="366" xfId="0">
      <alignment horizontal="right" vertical="center"/>
    </xf>
    <xf numFmtId="0" fontId="7" fillId="368" borderId="367" xfId="0">
      <alignment horizontal="center" vertical="center"/>
    </xf>
    <xf numFmtId="49" fontId="7" fillId="369" borderId="368" xfId="0">
      <alignment horizontal="left" vertical="center" wrapText="1"/>
    </xf>
    <xf numFmtId="49" fontId="7" fillId="369" borderId="368" xfId="0">
      <alignment horizontal="left" vertical="center" wrapText="1"/>
    </xf>
    <xf numFmtId="49" fontId="7" fillId="369" borderId="368" xfId="0">
      <alignment horizontal="left" vertical="center" wrapText="1"/>
    </xf>
    <xf numFmtId="0" fontId="11" fillId="308" borderId="307" xfId="0"/>
    <xf numFmtId="0" fontId="11" fillId="308" borderId="307" xfId="0"/>
    <xf numFmtId="0" fontId="7" fillId="337" borderId="336" xfId="0">
      <alignment horizontal="left" vertical="center"/>
    </xf>
    <xf numFmtId="0" fontId="7" fillId="314" borderId="313" xfId="0">
      <alignment horizontal="center" vertical="center"/>
    </xf>
    <xf numFmtId="180" fontId="7" fillId="341" borderId="340" xfId="0">
      <alignment horizontal="right" vertical="center"/>
    </xf>
    <xf numFmtId="180" fontId="7" fillId="341" borderId="340" xfId="0">
      <alignment horizontal="right" vertical="center"/>
    </xf>
    <xf numFmtId="0" fontId="31" fillId="304" borderId="303"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7" fillId="371" borderId="370" xfId="0">
      <alignment horizontal="left" vertical="center" wrapText="1"/>
    </xf>
    <xf numFmtId="0" fontId="7" fillId="371" borderId="370" xfId="0">
      <alignment horizontal="left" vertical="center" wrapText="1"/>
    </xf>
    <xf numFmtId="0" fontId="7" fillId="319" borderId="318" xfId="0">
      <alignment horizontal="left" vertical="center"/>
    </xf>
    <xf numFmtId="0" fontId="7" fillId="372" borderId="371" xfId="0">
      <alignment horizontal="center" vertical="center"/>
    </xf>
    <xf numFmtId="0" fontId="7" fillId="322" borderId="321" xfId="0">
      <alignment horizontal="right" vertical="center"/>
    </xf>
    <xf numFmtId="0" fontId="7" fillId="322" borderId="321" xfId="0">
      <alignment horizontal="right" vertical="center"/>
    </xf>
    <xf numFmtId="0" fontId="7" fillId="323" borderId="322" xfId="0">
      <alignment horizontal="center" vertical="center"/>
    </xf>
    <xf numFmtId="49" fontId="7" fillId="324" borderId="323" xfId="0">
      <alignment horizontal="left" vertical="center" wrapText="1"/>
    </xf>
    <xf numFmtId="49" fontId="7" fillId="324" borderId="323" xfId="0">
      <alignment horizontal="left" vertical="center" wrapText="1"/>
    </xf>
    <xf numFmtId="49" fontId="7" fillId="324" borderId="323"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30" fillId="358" borderId="357" xfId="0">
      <alignment horizontal="left" vertical="center" wrapText="1"/>
    </xf>
    <xf numFmtId="0" fontId="30" fillId="358" borderId="357" xfId="0">
      <alignment horizontal="left" vertical="center" wrapText="1"/>
    </xf>
    <xf numFmtId="0" fontId="30" fillId="289" borderId="288" xfId="0">
      <alignment horizontal="left" vertical="center"/>
    </xf>
    <xf numFmtId="0" fontId="30" fillId="362" borderId="361" xfId="0"/>
    <xf numFmtId="0" fontId="30" fillId="362" borderId="361" xfId="0"/>
    <xf numFmtId="0" fontId="30" fillId="362" borderId="361" xfId="0"/>
    <xf numFmtId="0" fontId="30" fillId="362" borderId="361" xfId="0"/>
    <xf numFmtId="0" fontId="7" fillId="291" borderId="290" xfId="0"/>
    <xf numFmtId="0" fontId="30" fillId="373" borderId="372" xfId="0">
      <alignment horizontal="right" vertical="center"/>
    </xf>
    <xf numFmtId="0" fontId="30" fillId="373" borderId="372" xfId="0">
      <alignment horizontal="right" vertical="center"/>
    </xf>
    <xf numFmtId="0" fontId="30" fillId="373" borderId="372" xfId="0">
      <alignment horizontal="right" vertical="center"/>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52" borderId="251" xfId="0"/>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374" borderId="373" xfId="0"/>
    <xf numFmtId="0" fontId="7" fillId="374" borderId="373" xfId="0"/>
    <xf numFmtId="0" fontId="7" fillId="252" borderId="251" xfId="0"/>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374" borderId="373" xfId="0"/>
    <xf numFmtId="0" fontId="7" fillId="374" borderId="373" xfId="0"/>
    <xf numFmtId="0" fontId="7" fillId="252" borderId="251" xfId="0"/>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52" borderId="251" xfId="0"/>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52" borderId="251" xfId="0"/>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30" fillId="358" borderId="357" xfId="0">
      <alignment horizontal="left" vertical="center" wrapText="1"/>
    </xf>
    <xf numFmtId="0" fontId="30" fillId="358" borderId="357" xfId="0">
      <alignment horizontal="left" vertical="center" wrapText="1"/>
    </xf>
    <xf numFmtId="0" fontId="30" fillId="289" borderId="288" xfId="0">
      <alignment horizontal="left" vertical="center"/>
    </xf>
    <xf numFmtId="0" fontId="30" fillId="362" borderId="361" xfId="0"/>
    <xf numFmtId="0" fontId="30" fillId="362" borderId="361" xfId="0"/>
    <xf numFmtId="0" fontId="30" fillId="362" borderId="361" xfId="0"/>
    <xf numFmtId="0" fontId="30" fillId="362" borderId="361" xfId="0"/>
    <xf numFmtId="0" fontId="7" fillId="252" borderId="251" xfId="0"/>
    <xf numFmtId="0" fontId="30" fillId="362" borderId="361" xfId="0"/>
    <xf numFmtId="0" fontId="30" fillId="362" borderId="361" xfId="0"/>
    <xf numFmtId="0" fontId="30" fillId="362" borderId="361" xfId="0"/>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0" fontId="7" fillId="328" borderId="327" xfId="0">
      <alignment horizontal="right" vertical="center"/>
    </xf>
    <xf numFmtId="180" fontId="7" fillId="328" borderId="327"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312" borderId="311"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375" borderId="374"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16" borderId="315" xfId="0">
      <alignment horizontal="center" vertical="center"/>
    </xf>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59" borderId="358" xfId="0">
      <alignment horizontal="left" vertical="center" wrapText="1"/>
    </xf>
    <xf numFmtId="0" fontId="7" fillId="375" borderId="374"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08" borderId="307" xfId="0"/>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59" borderId="358" xfId="0">
      <alignment horizontal="left" vertical="center" wrapText="1"/>
    </xf>
    <xf numFmtId="0" fontId="7" fillId="375" borderId="374"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08" borderId="307" xfId="0"/>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59" borderId="358" xfId="0">
      <alignment horizontal="left" vertical="center" wrapText="1"/>
    </xf>
    <xf numFmtId="0" fontId="7" fillId="375" borderId="374"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08" borderId="307" xfId="0"/>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59" borderId="358" xfId="0">
      <alignment horizontal="left" vertical="center" wrapText="1"/>
    </xf>
    <xf numFmtId="0" fontId="7" fillId="375" borderId="374"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08" borderId="307" xfId="0"/>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59" borderId="358" xfId="0">
      <alignment horizontal="left" vertical="center" wrapText="1"/>
    </xf>
    <xf numFmtId="0" fontId="7" fillId="375" borderId="374"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08" borderId="307" xfId="0"/>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59" borderId="358" xfId="0">
      <alignment horizontal="left" vertical="center" wrapText="1"/>
    </xf>
    <xf numFmtId="0" fontId="7" fillId="375" borderId="374"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11" borderId="310" xfId="0"/>
    <xf numFmtId="0" fontId="11" fillId="308" borderId="307" xfId="0"/>
    <xf numFmtId="0" fontId="11" fillId="308" borderId="307" xfId="0"/>
    <xf numFmtId="0" fontId="11" fillId="308" borderId="307" xfId="0"/>
    <xf numFmtId="0" fontId="7" fillId="363" borderId="362" xfId="0">
      <alignment horizontal="left" vertical="center" wrapText="1"/>
    </xf>
    <xf numFmtId="0" fontId="7" fillId="363" borderId="362" xfId="0">
      <alignment horizontal="left" vertical="center" wrapText="1"/>
    </xf>
    <xf numFmtId="0" fontId="7" fillId="375" borderId="374" xfId="0">
      <alignment horizontal="left" vertical="center"/>
    </xf>
    <xf numFmtId="0" fontId="7" fillId="314" borderId="313" xfId="0">
      <alignment horizontal="center" vertical="center"/>
    </xf>
    <xf numFmtId="181" fontId="7" fillId="303" borderId="302" xfId="0">
      <alignment horizontal="right" vertical="center"/>
    </xf>
    <xf numFmtId="181" fontId="7" fillId="303" borderId="302" xfId="0">
      <alignment horizontal="right" vertical="center"/>
    </xf>
    <xf numFmtId="0" fontId="31" fillId="377" borderId="376" xfId="0">
      <alignment horizontal="center" vertical="center"/>
    </xf>
    <xf numFmtId="0" fontId="11" fillId="308" borderId="307" xfId="0"/>
    <xf numFmtId="0" fontId="11" fillId="308" borderId="307" xfId="0"/>
    <xf numFmtId="0" fontId="11" fillId="308" borderId="307" xfId="0"/>
    <xf numFmtId="0" fontId="7" fillId="371" borderId="370" xfId="0">
      <alignment horizontal="left" vertical="center" wrapText="1"/>
    </xf>
    <xf numFmtId="0" fontId="7" fillId="371" borderId="370" xfId="0">
      <alignment horizontal="left" vertical="center" wrapText="1"/>
    </xf>
    <xf numFmtId="0" fontId="7" fillId="319" borderId="318" xfId="0">
      <alignment horizontal="left" vertical="center"/>
    </xf>
    <xf numFmtId="0" fontId="7" fillId="372" borderId="371"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324" borderId="323" xfId="0">
      <alignment horizontal="left" vertical="center" wrapText="1"/>
    </xf>
    <xf numFmtId="49" fontId="7" fillId="324" borderId="323" xfId="0">
      <alignment horizontal="left" vertical="center" wrapText="1"/>
    </xf>
    <xf numFmtId="49" fontId="7" fillId="324" borderId="323"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30" fillId="358" borderId="357" xfId="0">
      <alignment horizontal="left" vertical="center" wrapText="1"/>
    </xf>
    <xf numFmtId="0" fontId="30" fillId="358" borderId="357" xfId="0">
      <alignment horizontal="left" vertical="center" wrapText="1"/>
    </xf>
    <xf numFmtId="0" fontId="30" fillId="289" borderId="288" xfId="0">
      <alignment horizontal="left" vertical="center"/>
    </xf>
    <xf numFmtId="0" fontId="30" fillId="362" borderId="361" xfId="0"/>
    <xf numFmtId="0" fontId="30" fillId="362" borderId="361" xfId="0"/>
    <xf numFmtId="0" fontId="30" fillId="362" borderId="361" xfId="0"/>
    <xf numFmtId="0" fontId="30" fillId="362" borderId="361" xfId="0"/>
    <xf numFmtId="0" fontId="7" fillId="252" borderId="251" xfId="0"/>
    <xf numFmtId="0" fontId="30" fillId="362" borderId="361" xfId="0"/>
    <xf numFmtId="0" fontId="30" fillId="362" borderId="361" xfId="0"/>
    <xf numFmtId="0" fontId="30" fillId="362" borderId="361" xfId="0"/>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0" fontId="7" fillId="297" borderId="296"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0" fontId="7" fillId="301" borderId="300" xfId="0">
      <alignment horizontal="center"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0" fontId="7" fillId="301" borderId="300" xfId="0">
      <alignment horizontal="center"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0" fontId="7" fillId="301" borderId="300" xfId="0">
      <alignment horizontal="center"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0" fontId="7" fillId="297" borderId="296"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0" fontId="7" fillId="297" borderId="296"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30" fillId="358" borderId="357" xfId="0">
      <alignment horizontal="left" vertical="center" wrapText="1"/>
    </xf>
    <xf numFmtId="0" fontId="30" fillId="358" borderId="357" xfId="0">
      <alignment horizontal="left" vertical="center" wrapText="1"/>
    </xf>
    <xf numFmtId="0" fontId="30" fillId="289" borderId="288" xfId="0">
      <alignment horizontal="left" vertical="center"/>
    </xf>
    <xf numFmtId="0" fontId="30" fillId="362" borderId="361" xfId="0"/>
    <xf numFmtId="0" fontId="30" fillId="362" borderId="361" xfId="0"/>
    <xf numFmtId="0" fontId="30" fillId="362" borderId="361" xfId="0"/>
    <xf numFmtId="0" fontId="30" fillId="362" borderId="361" xfId="0"/>
    <xf numFmtId="0" fontId="7" fillId="252" borderId="251" xfId="0"/>
    <xf numFmtId="0" fontId="30" fillId="362" borderId="361" xfId="0"/>
    <xf numFmtId="0" fontId="30" fillId="362" borderId="361" xfId="0"/>
    <xf numFmtId="0" fontId="30" fillId="362" borderId="361" xfId="0"/>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61" borderId="360"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16" borderId="315" xfId="0">
      <alignment horizontal="center" vertical="center"/>
    </xf>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08" borderId="307" xfId="0"/>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11" borderId="310" xfId="0"/>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59" borderId="358" xfId="0">
      <alignment horizontal="left" vertical="center" wrapText="1"/>
    </xf>
    <xf numFmtId="0" fontId="7" fillId="312" borderId="311" xfId="0">
      <alignment horizontal="left" vertical="center"/>
    </xf>
    <xf numFmtId="0" fontId="7" fillId="314" borderId="313" xfId="0">
      <alignment horizontal="center" vertical="center"/>
    </xf>
    <xf numFmtId="181" fontId="7" fillId="315" borderId="314" xfId="0">
      <alignment horizontal="right" vertical="center"/>
    </xf>
    <xf numFmtId="181" fontId="7" fillId="315" borderId="314" xfId="0">
      <alignment horizontal="right" vertical="center"/>
    </xf>
    <xf numFmtId="0" fontId="31" fillId="316" borderId="315" xfId="0">
      <alignment horizontal="center" vertical="center"/>
    </xf>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60" borderId="359" xfId="0">
      <alignment horizontal="center" vertical="center" wrapText="1"/>
    </xf>
    <xf numFmtId="0" fontId="7" fillId="319" borderId="318" xfId="0">
      <alignment horizontal="left" vertical="center"/>
    </xf>
    <xf numFmtId="177" fontId="7" fillId="565" borderId="377" xfId="0" applyFill="1">
      <alignment horizontal="right" vertical="center"/>
    </xf>
    <xf numFmtId="0" fontId="7" fillId="372" borderId="371" xfId="0">
      <alignment horizontal="center" vertical="center"/>
    </xf>
    <xf numFmtId="0" fontId="7" fillId="322" borderId="321" xfId="0">
      <alignment horizontal="right" vertical="center"/>
    </xf>
    <xf numFmtId="0" fontId="7" fillId="322" borderId="321" xfId="0">
      <alignment horizontal="right" vertical="center"/>
    </xf>
    <xf numFmtId="0" fontId="7" fillId="323" borderId="322" xfId="0">
      <alignment horizontal="center" vertical="center"/>
    </xf>
    <xf numFmtId="49" fontId="7" fillId="324" borderId="323" xfId="0">
      <alignment horizontal="left" vertical="center" wrapText="1"/>
    </xf>
    <xf numFmtId="49" fontId="7" fillId="324" borderId="323" xfId="0">
      <alignment horizontal="left" vertical="center" wrapText="1"/>
    </xf>
    <xf numFmtId="49" fontId="7" fillId="324" borderId="323"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374" borderId="373" xfId="0"/>
    <xf numFmtId="0" fontId="7" fillId="374" borderId="373" xfId="0"/>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374" borderId="373" xfId="0"/>
    <xf numFmtId="0" fontId="7" fillId="374" borderId="373" xfId="0"/>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374" borderId="373" xfId="0"/>
    <xf numFmtId="0" fontId="7" fillId="374" borderId="373" xfId="0"/>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374" borderId="373" xfId="0"/>
    <xf numFmtId="0" fontId="7" fillId="374" borderId="373" xfId="0"/>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374" borderId="373" xfId="0"/>
    <xf numFmtId="0" fontId="7" fillId="374" borderId="373" xfId="0"/>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30" fillId="358" borderId="357" xfId="0">
      <alignment horizontal="left" vertical="center" wrapText="1"/>
    </xf>
    <xf numFmtId="0" fontId="30" fillId="358" borderId="357" xfId="0">
      <alignment horizontal="left" vertical="center" wrapText="1"/>
    </xf>
    <xf numFmtId="0" fontId="30" fillId="289" borderId="288" xfId="0">
      <alignment horizontal="left" vertical="center"/>
    </xf>
    <xf numFmtId="0" fontId="30" fillId="362" borderId="361" xfId="0"/>
    <xf numFmtId="0" fontId="30" fillId="362" borderId="361" xfId="0"/>
    <xf numFmtId="0" fontId="30" fillId="362" borderId="361" xfId="0"/>
    <xf numFmtId="0" fontId="30" fillId="362" borderId="361" xfId="0"/>
    <xf numFmtId="0" fontId="7" fillId="252" borderId="251" xfId="0"/>
    <xf numFmtId="0" fontId="30" fillId="362" borderId="361" xfId="0"/>
    <xf numFmtId="0" fontId="30" fillId="362" borderId="361" xfId="0"/>
    <xf numFmtId="0" fontId="30" fillId="362" borderId="361" xfId="0"/>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63" borderId="362" xfId="0">
      <alignment horizontal="left" vertical="center" wrapText="1"/>
    </xf>
    <xf numFmtId="0" fontId="7" fillId="364" borderId="363" xfId="0">
      <alignment horizontal="center" vertical="center" wrapText="1"/>
    </xf>
    <xf numFmtId="0" fontId="7" fillId="312" borderId="311"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04" borderId="303" xfId="0">
      <alignment horizontal="center" vertical="center"/>
    </xf>
    <xf numFmtId="49" fontId="7" fillId="305" borderId="304" xfId="0">
      <alignment horizontal="left" vertical="center" wrapText="1"/>
    </xf>
    <xf numFmtId="49" fontId="7" fillId="305" borderId="304" xfId="0">
      <alignment horizontal="left" vertical="center" wrapText="1"/>
    </xf>
    <xf numFmtId="49" fontId="7" fillId="305" borderId="304" xfId="0">
      <alignment horizontal="left" vertical="center" wrapText="1"/>
    </xf>
    <xf numFmtId="0" fontId="7" fillId="371" borderId="370" xfId="0">
      <alignment horizontal="left" vertical="center" wrapText="1"/>
    </xf>
    <xf numFmtId="0" fontId="7" fillId="379" borderId="378" xfId="0">
      <alignment horizontal="center" vertical="center" wrapText="1"/>
    </xf>
    <xf numFmtId="0" fontId="7" fillId="375" borderId="374"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08" borderId="307" xfId="0"/>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60" borderId="359" xfId="0">
      <alignment horizontal="center" vertical="center" wrapText="1"/>
    </xf>
    <xf numFmtId="0" fontId="7" fillId="375" borderId="374"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08" borderId="307" xfId="0"/>
    <xf numFmtId="0" fontId="11" fillId="308" borderId="307" xfId="0"/>
    <xf numFmtId="0" fontId="11" fillId="308" borderId="307" xfId="0"/>
    <xf numFmtId="0" fontId="11" fillId="308" borderId="307" xfId="0"/>
    <xf numFmtId="0" fontId="7" fillId="359" borderId="358" xfId="0">
      <alignment horizontal="left" vertical="center" wrapText="1"/>
    </xf>
    <xf numFmtId="0" fontId="7" fillId="360" borderId="359" xfId="0">
      <alignment horizontal="center" vertical="center" wrapText="1"/>
    </xf>
    <xf numFmtId="0" fontId="7" fillId="375" borderId="374" xfId="0">
      <alignment horizontal="left" vertical="center"/>
    </xf>
    <xf numFmtId="0" fontId="7" fillId="301" borderId="300" xfId="0">
      <alignment horizontal="center" vertical="center"/>
    </xf>
    <xf numFmtId="183" fontId="7" fillId="361" borderId="360" xfId="0">
      <alignment horizontal="right" vertical="center"/>
    </xf>
    <xf numFmtId="183" fontId="7" fillId="376" borderId="375" xfId="0">
      <alignment horizontal="right" vertical="center"/>
    </xf>
    <xf numFmtId="0" fontId="11" fillId="311" borderId="310" xfId="0"/>
    <xf numFmtId="0" fontId="11" fillId="308" borderId="307" xfId="0"/>
    <xf numFmtId="0" fontId="11" fillId="308" borderId="307" xfId="0"/>
    <xf numFmtId="0" fontId="11" fillId="308" borderId="307" xfId="0"/>
    <xf numFmtId="0" fontId="7" fillId="363" borderId="362" xfId="0">
      <alignment horizontal="left" vertical="center" wrapText="1"/>
    </xf>
    <xf numFmtId="0" fontId="7" fillId="364" borderId="363" xfId="0">
      <alignment horizontal="center" vertical="center" wrapText="1"/>
    </xf>
    <xf numFmtId="0" fontId="7" fillId="375" borderId="374" xfId="0">
      <alignment horizontal="left" vertical="center"/>
    </xf>
    <xf numFmtId="0" fontId="7" fillId="314" borderId="313" xfId="0">
      <alignment horizontal="center" vertical="center"/>
    </xf>
    <xf numFmtId="181" fontId="7" fillId="315" borderId="314" xfId="0">
      <alignment horizontal="right" vertical="center"/>
    </xf>
    <xf numFmtId="181" fontId="7" fillId="315" borderId="314" xfId="0">
      <alignment horizontal="right" vertical="center"/>
    </xf>
    <xf numFmtId="0" fontId="31" fillId="316" borderId="315"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7" fillId="371" borderId="370" xfId="0">
      <alignment horizontal="left" vertical="center" wrapText="1"/>
    </xf>
    <xf numFmtId="0" fontId="7" fillId="379" borderId="378" xfId="0">
      <alignment horizontal="center" vertical="center" wrapText="1"/>
    </xf>
    <xf numFmtId="0" fontId="7" fillId="319" borderId="318" xfId="0">
      <alignment horizontal="left" vertical="center"/>
    </xf>
    <xf numFmtId="0" fontId="7" fillId="372" borderId="371" xfId="0">
      <alignment horizontal="center" vertical="center"/>
    </xf>
    <xf numFmtId="0" fontId="7" fillId="322" borderId="321" xfId="0">
      <alignment horizontal="right" vertical="center"/>
    </xf>
    <xf numFmtId="0" fontId="7" fillId="322" borderId="321" xfId="0">
      <alignment horizontal="right" vertical="center"/>
    </xf>
    <xf numFmtId="0" fontId="7" fillId="323" borderId="322" xfId="0">
      <alignment horizontal="center" vertical="center"/>
    </xf>
    <xf numFmtId="49" fontId="7" fillId="324" borderId="323" xfId="0">
      <alignment horizontal="left" vertical="center" wrapText="1"/>
    </xf>
    <xf numFmtId="49" fontId="7" fillId="324" borderId="323" xfId="0">
      <alignment horizontal="left" vertical="center" wrapText="1"/>
    </xf>
    <xf numFmtId="49" fontId="7" fillId="324" borderId="323"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33" fillId="380" borderId="379"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60" borderId="359" xfId="0">
      <alignment horizontal="center"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30" fillId="358" borderId="357" xfId="0">
      <alignment horizontal="left" vertical="center" wrapText="1"/>
    </xf>
    <xf numFmtId="0" fontId="30" fillId="358" borderId="357" xfId="0">
      <alignment horizontal="left" vertical="center" wrapText="1"/>
    </xf>
    <xf numFmtId="0" fontId="30" fillId="289" borderId="288" xfId="0">
      <alignment horizontal="left" vertical="center"/>
    </xf>
    <xf numFmtId="0" fontId="30" fillId="362" borderId="361" xfId="0"/>
    <xf numFmtId="0" fontId="30" fillId="362" borderId="361" xfId="0"/>
    <xf numFmtId="0" fontId="30" fillId="362" borderId="361" xfId="0"/>
    <xf numFmtId="0" fontId="30" fillId="362" borderId="361" xfId="0"/>
    <xf numFmtId="0" fontId="7" fillId="252" borderId="251" xfId="0"/>
    <xf numFmtId="0" fontId="30" fillId="362" borderId="361" xfId="0"/>
    <xf numFmtId="0" fontId="30" fillId="362" borderId="361" xfId="0"/>
    <xf numFmtId="0" fontId="30" fillId="362" borderId="361" xfId="0"/>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0" fontId="7" fillId="297" borderId="296" xfId="0">
      <alignment horizontal="right" vertical="center"/>
    </xf>
    <xf numFmtId="0" fontId="7" fillId="297" borderId="296" xfId="0">
      <alignment horizontal="right" vertical="center"/>
    </xf>
    <xf numFmtId="0" fontId="7" fillId="298" borderId="297"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59" borderId="358" xfId="0">
      <alignment horizontal="left" vertical="center" wrapText="1"/>
    </xf>
    <xf numFmtId="0" fontId="7" fillId="359" borderId="358" xfId="0">
      <alignment horizontal="left" vertical="center" wrapText="1"/>
    </xf>
    <xf numFmtId="0" fontId="7" fillId="294" borderId="293" xfId="0">
      <alignment horizontal="left" vertical="center"/>
    </xf>
    <xf numFmtId="0" fontId="7" fillId="301" borderId="300" xfId="0">
      <alignment horizontal="center" vertical="center"/>
    </xf>
    <xf numFmtId="181" fontId="7" fillId="303" borderId="302" xfId="0">
      <alignment horizontal="right" vertical="center"/>
    </xf>
    <xf numFmtId="181" fontId="7" fillId="303" borderId="302" xfId="0">
      <alignment horizontal="right" vertical="center"/>
    </xf>
    <xf numFmtId="0" fontId="31" fillId="325" borderId="324" xfId="0">
      <alignment horizontal="center" vertical="center"/>
    </xf>
    <xf numFmtId="49" fontId="7" fillId="299" borderId="298" xfId="0">
      <alignment horizontal="left" vertical="center" wrapText="1"/>
    </xf>
    <xf numFmtId="49" fontId="7" fillId="299" borderId="298" xfId="0">
      <alignment horizontal="left" vertical="center" wrapText="1"/>
    </xf>
    <xf numFmtId="49" fontId="7" fillId="299" borderId="298" xfId="0">
      <alignment horizontal="left" vertical="center" wrapText="1"/>
    </xf>
    <xf numFmtId="0" fontId="7" fillId="381" borderId="380" xfId="0"/>
    <xf numFmtId="0" fontId="7" fillId="381" borderId="380" xfId="0"/>
    <xf numFmtId="0" fontId="7" fillId="382" borderId="381" xfId="0">
      <alignment horizontal="left" vertical="center"/>
    </xf>
    <xf numFmtId="0" fontId="7" fillId="381" borderId="380" xfId="0"/>
    <xf numFmtId="0" fontId="7" fillId="381" borderId="380" xfId="0"/>
    <xf numFmtId="0" fontId="7" fillId="381" borderId="380" xfId="0"/>
    <xf numFmtId="0" fontId="7" fillId="383" borderId="382" xfId="0">
      <alignment horizontal="right" vertical="center"/>
    </xf>
    <xf numFmtId="0" fontId="7" fillId="381" borderId="380" xfId="0"/>
    <xf numFmtId="0" fontId="7" fillId="383" borderId="382" xfId="0">
      <alignment horizontal="right" vertical="center"/>
    </xf>
    <xf numFmtId="0" fontId="7" fillId="383" borderId="382" xfId="0">
      <alignment horizontal="right" vertical="center"/>
    </xf>
    <xf numFmtId="0" fontId="7" fillId="383" borderId="382" xfId="0">
      <alignment horizontal="right"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384" borderId="383" xfId="0">
      <alignment horizont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4" borderId="383" xfId="0">
      <alignment horizont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49" fontId="34" fillId="386" borderId="385" xfId="0">
      <alignment horizontal="left" vertical="center" wrapText="1"/>
    </xf>
    <xf numFmtId="0" fontId="34" fillId="387" borderId="386" xfId="0">
      <alignment horizontal="left" vertical="center" wrapText="1"/>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9" borderId="388" xfId="0">
      <alignment horizont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5" fillId="390" borderId="389" xfId="0">
      <alignment horizontal="center" vertical="center"/>
    </xf>
    <xf numFmtId="0" fontId="35" fillId="391" borderId="390"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3" borderId="392"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5" borderId="394" xfId="0">
      <alignment horizont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179" fontId="34" fillId="565" borderId="397" xfId="0" applyFill="1">
      <alignment horizontal="right" vertical="center"/>
    </xf>
    <xf numFmtId="0" fontId="35" fillId="399" borderId="398"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08" borderId="307" xfId="0"/>
    <xf numFmtId="0" fontId="11" fillId="308" borderId="307" xfId="0"/>
    <xf numFmtId="0" fontId="11" fillId="308" borderId="307" xfId="0"/>
    <xf numFmtId="0" fontId="11" fillId="308" borderId="307" xfId="0"/>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11" borderId="410" xfId="0">
      <alignment horizontal="left" vertical="center"/>
    </xf>
    <xf numFmtId="0" fontId="34" fillId="412" borderId="411" xfId="0">
      <alignment horizontal="center" vertical="center" wrapText="1"/>
    </xf>
    <xf numFmtId="0" fontId="34" fillId="411" borderId="410"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16" borderId="415" xfId="0">
      <alignment horizontal="left" vertical="center"/>
    </xf>
    <xf numFmtId="0" fontId="34" fillId="417" borderId="416" xfId="0">
      <alignment horizontal="center" vertical="center" wrapText="1"/>
    </xf>
    <xf numFmtId="0" fontId="34" fillId="416" borderId="415" xfId="0">
      <alignment horizontal="left" vertical="center"/>
    </xf>
    <xf numFmtId="179" fontId="34" fillId="410" borderId="409" xfId="0">
      <alignment horizontal="righ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6" fillId="420" borderId="419"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5" borderId="394" xfId="0">
      <alignment horizont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5" borderId="394" xfId="0">
      <alignment horizont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12" borderId="411"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28" borderId="427" xfId="0">
      <alignment horizontal="left" vertical="center"/>
    </xf>
    <xf numFmtId="0" fontId="7" fillId="429" borderId="428" xfId="0">
      <alignment vertical="center" wrapText="1"/>
    </xf>
    <xf numFmtId="0" fontId="34" fillId="396" borderId="395" xfId="0">
      <alignment horizontal="left" vertical="center"/>
    </xf>
    <xf numFmtId="177" fontId="34" fillId="565" borderId="429" xfId="0" applyFill="1">
      <alignment horizontal="right" vertical="center"/>
    </xf>
    <xf numFmtId="0" fontId="34" fillId="404" borderId="403" xfId="0">
      <alignment horizontal="center" vertical="center"/>
    </xf>
    <xf numFmtId="0" fontId="34" fillId="400" borderId="399" xfId="0">
      <alignment horizontal="right" vertical="center"/>
    </xf>
    <xf numFmtId="0" fontId="34" fillId="431" borderId="430"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28" borderId="427" xfId="0">
      <alignment horizontal="left" vertical="center"/>
    </xf>
    <xf numFmtId="0" fontId="11" fillId="432" borderId="431" xfId="0">
      <alignmen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31" borderId="430" xfId="0">
      <alignment horizontal="right" vertical="center"/>
    </xf>
    <xf numFmtId="0" fontId="11" fillId="311" borderId="310" xfId="0"/>
    <xf numFmtId="0" fontId="11" fillId="311" borderId="310" xfId="0"/>
    <xf numFmtId="0" fontId="11" fillId="311" borderId="310" xfId="0"/>
    <xf numFmtId="0" fontId="11" fillId="311" borderId="310" xfId="0"/>
    <xf numFmtId="0" fontId="34" fillId="433" borderId="432" xfId="0">
      <alignment horizontal="left" vertical="center"/>
    </xf>
    <xf numFmtId="0" fontId="11" fillId="432" borderId="431" xfId="0">
      <alignment vertical="center" wrapText="1"/>
    </xf>
    <xf numFmtId="0" fontId="34" fillId="411" borderId="410" xfId="0">
      <alignment horizontal="left" vertical="center"/>
    </xf>
    <xf numFmtId="179" fontId="34" fillId="565" borderId="433" xfId="0" applyFill="1">
      <alignment horizontal="righ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16" borderId="415" xfId="0">
      <alignment horizontal="left" vertical="center"/>
    </xf>
    <xf numFmtId="0" fontId="34" fillId="417" borderId="416" xfId="0">
      <alignment horizontal="center" vertical="center" wrapText="1"/>
    </xf>
    <xf numFmtId="0" fontId="34" fillId="416" borderId="415" xfId="0">
      <alignment horizontal="left" vertical="center"/>
    </xf>
    <xf numFmtId="179" fontId="34" fillId="565" borderId="434" xfId="0" applyFill="1">
      <alignment horizontal="righ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5" borderId="394" xfId="0">
      <alignment horizont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31" borderId="430" xfId="0">
      <alignment horizontal="right" vertical="center"/>
    </xf>
    <xf numFmtId="0" fontId="11" fillId="308" borderId="307" xfId="0"/>
    <xf numFmtId="0" fontId="11" fillId="308" borderId="307" xfId="0"/>
    <xf numFmtId="0" fontId="11" fillId="308" borderId="307" xfId="0"/>
    <xf numFmtId="0" fontId="11" fillId="308" borderId="307" xfId="0"/>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31" borderId="430"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11" borderId="410" xfId="0">
      <alignment horizontal="left" vertical="center"/>
    </xf>
    <xf numFmtId="0" fontId="34" fillId="412" borderId="411" xfId="0">
      <alignment horizontal="center" vertical="center" wrapText="1"/>
    </xf>
    <xf numFmtId="0" fontId="34" fillId="411" borderId="410"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16" borderId="415" xfId="0">
      <alignment horizontal="left" vertical="center"/>
    </xf>
    <xf numFmtId="0" fontId="34" fillId="417" borderId="416" xfId="0">
      <alignment horizontal="center" vertical="center" wrapText="1"/>
    </xf>
    <xf numFmtId="0" fontId="34" fillId="416" borderId="415" xfId="0">
      <alignment horizontal="lef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37" borderId="436" xfId="0"/>
    <xf numFmtId="0" fontId="34" fillId="437" borderId="436" xfId="0"/>
    <xf numFmtId="0" fontId="34" fillId="437" borderId="436" xfId="0"/>
    <xf numFmtId="0" fontId="34" fillId="565" borderId="437" xfId="0" applyFill="1">
      <alignment horizontal="right" vertical="center"/>
    </xf>
    <xf numFmtId="0" fontId="34" fillId="437" borderId="436" xfId="0"/>
    <xf numFmtId="0" fontId="34" fillId="437" borderId="436" xfId="0"/>
    <xf numFmtId="0" fontId="34" fillId="439" borderId="438" xfId="0">
      <alignment horizontal="right" vertical="center"/>
    </xf>
    <xf numFmtId="0" fontId="34" fillId="440" borderId="439" xfId="0">
      <alignment horizontal="center" vertical="center"/>
    </xf>
    <xf numFmtId="0" fontId="34" fillId="439" borderId="438" xfId="0">
      <alignment horizontal="right" vertical="center"/>
    </xf>
    <xf numFmtId="0" fontId="34" fillId="439" borderId="438" xfId="0">
      <alignment horizontal="right" vertical="center"/>
    </xf>
    <xf numFmtId="0" fontId="34" fillId="439" borderId="438" xfId="0">
      <alignment horizontal="right"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384" borderId="383" xfId="0">
      <alignment horizont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384" borderId="383" xfId="0">
      <alignment horizontal="center"/>
    </xf>
    <xf numFmtId="0" fontId="34" fillId="442" borderId="441" xfId="0">
      <alignment horizontal="right"/>
    </xf>
    <xf numFmtId="0" fontId="34" fillId="442" borderId="441" xfId="0">
      <alignment horizontal="right"/>
    </xf>
    <xf numFmtId="0" fontId="34" fillId="442" borderId="441" xfId="0">
      <alignment horizontal="right"/>
    </xf>
    <xf numFmtId="49" fontId="34" fillId="386" borderId="385" xfId="0">
      <alignment horizontal="left" vertical="center" wrapText="1"/>
    </xf>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3" borderId="442" xfId="0"/>
    <xf numFmtId="0" fontId="34" fillId="389" borderId="388" xfId="0">
      <alignment horizontal="center"/>
    </xf>
    <xf numFmtId="0" fontId="34" fillId="444" borderId="443" xfId="0">
      <alignment horizontal="right"/>
    </xf>
    <xf numFmtId="0" fontId="34" fillId="444" borderId="443" xfId="0">
      <alignment horizontal="right"/>
    </xf>
    <xf numFmtId="0" fontId="34" fillId="444" borderId="443" xfId="0">
      <alignment horizontal="right"/>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5" borderId="394" xfId="0">
      <alignment horizont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7" borderId="446"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8" borderId="447"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4" borderId="403" xfId="0">
      <alignment horizontal="center" vertical="center"/>
    </xf>
    <xf numFmtId="0" fontId="34" fillId="404" borderId="403" xfId="0">
      <alignment horizontal="center"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4" borderId="403" xfId="0">
      <alignment horizontal="center" vertical="center"/>
    </xf>
    <xf numFmtId="0" fontId="34" fillId="404" borderId="403" xfId="0">
      <alignment horizontal="center"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4" borderId="403" xfId="0">
      <alignment horizontal="center" vertical="center"/>
    </xf>
    <xf numFmtId="0" fontId="34" fillId="404" borderId="403" xfId="0">
      <alignment horizontal="center"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4" borderId="403" xfId="0">
      <alignment horizontal="center" vertical="center"/>
    </xf>
    <xf numFmtId="0" fontId="34" fillId="404" borderId="403" xfId="0">
      <alignment horizontal="center"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9" borderId="448" xfId="0">
      <alignment horizontal="left" vertical="center" wrapText="1"/>
    </xf>
    <xf numFmtId="0" fontId="34" fillId="450" borderId="449" xfId="0">
      <alignment horizontal="center" vertical="center" wrapText="1"/>
    </xf>
    <xf numFmtId="0" fontId="34" fillId="411" borderId="410"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7" fillId="345" borderId="344" xfId="0">
      <alignment horizontal="center" vertical="center" wrapText="1"/>
    </xf>
    <xf numFmtId="0" fontId="7" fillId="345" borderId="344" xfId="0">
      <alignment horizontal="center" vertical="center" wrapText="1"/>
    </xf>
    <xf numFmtId="0" fontId="7" fillId="306" borderId="305" xfId="0">
      <alignment vertical="center"/>
    </xf>
    <xf numFmtId="179" fontId="34" fillId="565" borderId="450" xfId="0" applyFill="1">
      <alignment horizontal="right" vertical="center"/>
    </xf>
    <xf numFmtId="0" fontId="34" fillId="452" borderId="451" xfId="0">
      <alignment horizontal="center" vertical="center"/>
    </xf>
    <xf numFmtId="183" fontId="34" fillId="453" borderId="452" xfId="0">
      <alignment horizontal="right" vertical="center"/>
    </xf>
    <xf numFmtId="183" fontId="34" fillId="453" borderId="452" xfId="0">
      <alignment horizontal="right" vertical="center"/>
    </xf>
    <xf numFmtId="0" fontId="11" fillId="454" borderId="453" xfId="0">
      <alignment horizontal="center"/>
    </xf>
    <xf numFmtId="0" fontId="11" fillId="308" borderId="307" xfId="0"/>
    <xf numFmtId="0" fontId="11" fillId="308" borderId="307" xfId="0"/>
    <xf numFmtId="0" fontId="11" fillId="308" borderId="307" xfId="0"/>
    <xf numFmtId="0" fontId="11" fillId="455" borderId="454" xfId="0">
      <alignment horizontal="center" vertical="center" wrapText="1"/>
    </xf>
    <xf numFmtId="0" fontId="11" fillId="455" borderId="454" xfId="0">
      <alignment horizontal="center" vertical="center" wrapText="1"/>
    </xf>
    <xf numFmtId="0" fontId="7" fillId="306" borderId="305" xfId="0">
      <alignment vertical="center"/>
    </xf>
    <xf numFmtId="0" fontId="34" fillId="452" borderId="451" xfId="0">
      <alignment horizontal="center" vertical="center"/>
    </xf>
    <xf numFmtId="183" fontId="34" fillId="456" borderId="455" xfId="0">
      <alignment horizontal="right" vertical="center"/>
    </xf>
    <xf numFmtId="183" fontId="34" fillId="456" borderId="455" xfId="0">
      <alignment horizontal="right" vertical="center"/>
    </xf>
    <xf numFmtId="0" fontId="11" fillId="457" borderId="456" xfId="0">
      <alignment horizontal="center"/>
    </xf>
    <xf numFmtId="0" fontId="11" fillId="311" borderId="310" xfId="0"/>
    <xf numFmtId="0" fontId="11" fillId="311" borderId="310" xfId="0"/>
    <xf numFmtId="0" fontId="11" fillId="311" borderId="310" xfId="0"/>
    <xf numFmtId="0" fontId="11" fillId="455" borderId="454" xfId="0">
      <alignment horizontal="center" vertical="center" wrapText="1"/>
    </xf>
    <xf numFmtId="0" fontId="11" fillId="455" borderId="454" xfId="0">
      <alignment horizontal="center" vertical="center" wrapText="1"/>
    </xf>
    <xf numFmtId="0" fontId="7" fillId="306" borderId="305" xfId="0">
      <alignment vertical="center"/>
    </xf>
    <xf numFmtId="0" fontId="34" fillId="458" borderId="457" xfId="0">
      <alignment horizontal="center" vertical="center"/>
    </xf>
    <xf numFmtId="181" fontId="34" fillId="414" borderId="413" xfId="0">
      <alignment horizontal="right" vertical="center"/>
    </xf>
    <xf numFmtId="181" fontId="34" fillId="414" borderId="413"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11" fillId="455" borderId="454" xfId="0">
      <alignment horizontal="center" vertical="center" wrapText="1"/>
    </xf>
    <xf numFmtId="0" fontId="11" fillId="455" borderId="454" xfId="0">
      <alignment horizontal="center" vertical="center" wrapText="1"/>
    </xf>
    <xf numFmtId="0" fontId="7" fillId="306" borderId="305" xfId="0">
      <alignment vertical="center"/>
    </xf>
    <xf numFmtId="179" fontId="34" fillId="459" borderId="458" xfId="0">
      <alignment horizontal="right" vertical="center"/>
    </xf>
    <xf numFmtId="0" fontId="34" fillId="452" borderId="451" xfId="0">
      <alignment horizontal="center" vertical="center"/>
    </xf>
    <xf numFmtId="183" fontId="34" fillId="453" borderId="452" xfId="0">
      <alignment horizontal="right" vertical="center"/>
    </xf>
    <xf numFmtId="183" fontId="34" fillId="453" borderId="452" xfId="0">
      <alignment horizontal="right" vertical="center"/>
    </xf>
    <xf numFmtId="0" fontId="11" fillId="454" borderId="453" xfId="0">
      <alignment horizontal="center"/>
    </xf>
    <xf numFmtId="0" fontId="11" fillId="308" borderId="307" xfId="0"/>
    <xf numFmtId="0" fontId="11" fillId="308" borderId="307" xfId="0"/>
    <xf numFmtId="0" fontId="11" fillId="308" borderId="307" xfId="0"/>
    <xf numFmtId="0" fontId="11" fillId="455" borderId="454" xfId="0">
      <alignment horizontal="center" vertical="center" wrapText="1"/>
    </xf>
    <xf numFmtId="0" fontId="11" fillId="455" borderId="454" xfId="0">
      <alignment horizontal="center" vertical="center" wrapText="1"/>
    </xf>
    <xf numFmtId="0" fontId="7" fillId="306" borderId="305" xfId="0">
      <alignment vertical="center"/>
    </xf>
    <xf numFmtId="0" fontId="34" fillId="452" borderId="451" xfId="0">
      <alignment horizontal="center" vertical="center"/>
    </xf>
    <xf numFmtId="183" fontId="34" fillId="456" borderId="455" xfId="0">
      <alignment horizontal="right" vertical="center"/>
    </xf>
    <xf numFmtId="183" fontId="34" fillId="456" borderId="455" xfId="0">
      <alignment horizontal="right" vertical="center"/>
    </xf>
    <xf numFmtId="0" fontId="11" fillId="457" borderId="456" xfId="0">
      <alignment horizontal="center"/>
    </xf>
    <xf numFmtId="0" fontId="11" fillId="311" borderId="310" xfId="0"/>
    <xf numFmtId="0" fontId="11" fillId="311" borderId="310" xfId="0"/>
    <xf numFmtId="0" fontId="11" fillId="311" borderId="310" xfId="0"/>
    <xf numFmtId="0" fontId="11" fillId="308" borderId="307" xfId="0"/>
    <xf numFmtId="0" fontId="11" fillId="308" borderId="307" xfId="0"/>
    <xf numFmtId="0" fontId="7" fillId="460" borderId="459" xfId="0">
      <alignment vertical="center"/>
    </xf>
    <xf numFmtId="179" fontId="34" fillId="565" borderId="460" xfId="0" applyFill="1">
      <alignment horizontal="right" vertical="center"/>
    </xf>
    <xf numFmtId="0" fontId="34" fillId="462" borderId="461" xfId="0">
      <alignment horizontal="center" vertical="center"/>
    </xf>
    <xf numFmtId="181" fontId="34" fillId="414" borderId="413" xfId="0">
      <alignment horizontal="right" vertical="center"/>
    </xf>
    <xf numFmtId="181" fontId="34" fillId="414" borderId="413"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416" borderId="415" xfId="0">
      <alignment horizontal="lef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64" borderId="463" xfId="0"/>
    <xf numFmtId="0" fontId="34" fillId="464" borderId="463" xfId="0"/>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64" borderId="463" xfId="0"/>
    <xf numFmtId="0" fontId="34" fillId="464" borderId="463" xfId="0"/>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5" borderId="394" xfId="0">
      <alignment horizont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64" borderId="463" xfId="0"/>
    <xf numFmtId="0" fontId="34" fillId="464" borderId="463" xfId="0"/>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5" borderId="394" xfId="0">
      <alignment horizont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7" borderId="446" xfId="0">
      <alignment horizontal="righ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8" borderId="447" xfId="0">
      <alignment horizontal="righ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395" borderId="394" xfId="0">
      <alignment horizontal="center"/>
    </xf>
    <xf numFmtId="0" fontId="35" fillId="465" borderId="464" xfId="0"/>
    <xf numFmtId="0" fontId="35" fillId="465" borderId="464" xfId="0"/>
    <xf numFmtId="0" fontId="35" fillId="465" borderId="464" xfId="0"/>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49" borderId="448" xfId="0">
      <alignment horizontal="left" vertical="center" wrapText="1"/>
    </xf>
    <xf numFmtId="0" fontId="34" fillId="450" borderId="449" xfId="0">
      <alignment horizontal="center" vertical="center" wrapText="1"/>
    </xf>
    <xf numFmtId="0" fontId="34" fillId="411" borderId="410"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468" borderId="467" xfId="0">
      <alignment horizontal="left" vertical="center"/>
    </xf>
    <xf numFmtId="179" fontId="34" fillId="447" borderId="446" xfId="0">
      <alignment horizontal="righ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8" borderId="447"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7" borderId="446"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8" borderId="447"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7" borderId="446"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8" borderId="447"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7" borderId="446"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8" borderId="447"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7" borderId="446"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8" borderId="447"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7" borderId="446"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28" borderId="427" xfId="0">
      <alignment horizontal="left" vertical="center"/>
    </xf>
    <xf numFmtId="179" fontId="34" fillId="448" borderId="447"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395" borderId="394" xfId="0">
      <alignment horizontal="center"/>
    </xf>
    <xf numFmtId="0" fontId="35" fillId="465" borderId="464" xfId="0"/>
    <xf numFmtId="0" fontId="35" fillId="465" borderId="464" xfId="0"/>
    <xf numFmtId="0" fontId="35" fillId="465" borderId="464" xfId="0"/>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70" borderId="469"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49" borderId="448" xfId="0">
      <alignment horizontal="left" vertical="center" wrapText="1"/>
    </xf>
    <xf numFmtId="0" fontId="34" fillId="449" borderId="448" xfId="0">
      <alignment horizontal="left" vertical="center" wrapText="1"/>
    </xf>
    <xf numFmtId="0" fontId="34" fillId="411" borderId="410" xfId="0">
      <alignment horizontal="left" vertical="center"/>
    </xf>
    <xf numFmtId="0" fontId="34" fillId="413" borderId="412" xfId="0">
      <alignment horizontal="center" vertical="center"/>
    </xf>
    <xf numFmtId="180" fontId="34" fillId="469" borderId="468" xfId="0">
      <alignment horizontal="right" vertical="center"/>
    </xf>
    <xf numFmtId="180" fontId="34" fillId="469" borderId="468" xfId="0">
      <alignment horizontal="right" vertical="center"/>
    </xf>
    <xf numFmtId="49" fontId="36" fillId="470" borderId="469"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16" borderId="415" xfId="0">
      <alignment horizontal="left" vertical="center"/>
    </xf>
    <xf numFmtId="0" fontId="34" fillId="418" borderId="417"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71" borderId="470" xfId="0">
      <alignment horizontal="left" vertical="center" wrapText="1"/>
    </xf>
    <xf numFmtId="49" fontId="34" fillId="471" borderId="470" xfId="0">
      <alignment horizontal="left" vertical="center" wrapText="1"/>
    </xf>
    <xf numFmtId="49" fontId="34" fillId="471" borderId="470" xfId="0">
      <alignment horizontal="left" vertical="center" wrapText="1"/>
    </xf>
    <xf numFmtId="0" fontId="34" fillId="449" borderId="448" xfId="0">
      <alignment horizontal="left" vertical="center" wrapText="1"/>
    </xf>
    <xf numFmtId="0" fontId="34" fillId="449" borderId="448" xfId="0">
      <alignment horizontal="left" vertical="center" wrapText="1"/>
    </xf>
    <xf numFmtId="0" fontId="34" fillId="411" borderId="410" xfId="0">
      <alignment horizontal="left" vertical="center"/>
    </xf>
    <xf numFmtId="0" fontId="34" fillId="413" borderId="412"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472" borderId="471"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472" borderId="471" xfId="0">
      <alignment horizontal="center"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49" fontId="34" fillId="386" borderId="385" xfId="0">
      <alignment horizontal="left" vertical="center" wrapText="1"/>
    </xf>
    <xf numFmtId="0" fontId="34" fillId="387" borderId="386" xfId="0">
      <alignment horizontal="left" vertical="center" wrapText="1"/>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473" borderId="472" xfId="0">
      <alignment horizontal="center"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5" fillId="390" borderId="389" xfId="0">
      <alignment horizontal="center" vertical="center"/>
    </xf>
    <xf numFmtId="0" fontId="35" fillId="391" borderId="390"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3" borderId="392"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74" borderId="473"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5" fillId="399" borderId="398"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08" borderId="307" xfId="0"/>
    <xf numFmtId="0" fontId="11" fillId="308" borderId="307" xfId="0"/>
    <xf numFmtId="0" fontId="11" fillId="308" borderId="307" xfId="0"/>
    <xf numFmtId="0" fontId="11" fillId="308" borderId="307" xfId="0"/>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11" borderId="410" xfId="0">
      <alignment horizontal="left" vertical="center"/>
    </xf>
    <xf numFmtId="0" fontId="34" fillId="412" borderId="411" xfId="0">
      <alignment horizontal="center" vertical="center" wrapText="1"/>
    </xf>
    <xf numFmtId="0" fontId="34" fillId="411" borderId="410"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16" borderId="415" xfId="0">
      <alignment horizontal="left" vertical="center"/>
    </xf>
    <xf numFmtId="0" fontId="34" fillId="417" borderId="416" xfId="0">
      <alignment horizontal="center" vertical="center" wrapText="1"/>
    </xf>
    <xf numFmtId="0" fontId="34" fillId="416" borderId="415" xfId="0">
      <alignment horizontal="lef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6" fillId="420" borderId="419" xfId="0">
      <alignment horizontal="center" vertical="center"/>
    </xf>
    <xf numFmtId="49" fontId="34" fillId="471" borderId="470" xfId="0">
      <alignment horizontal="left" vertical="center" wrapText="1"/>
    </xf>
    <xf numFmtId="49" fontId="34" fillId="471" borderId="470" xfId="0">
      <alignment horizontal="left" vertical="center" wrapText="1"/>
    </xf>
    <xf numFmtId="49" fontId="34" fillId="471" borderId="470"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74" borderId="473"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74" borderId="473"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49" fontId="34" fillId="475" borderId="474"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74" borderId="473"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25" borderId="424" xfId="0">
      <alignment horizontal="center"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26" borderId="425" xfId="0">
      <alignment horizontal="center"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26" borderId="425" xfId="0">
      <alignment horizontal="center"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27" borderId="426" xfId="0">
      <alignment horizontal="center"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37" borderId="436" xfId="0"/>
    <xf numFmtId="0" fontId="34" fillId="437" borderId="436" xfId="0"/>
    <xf numFmtId="0" fontId="34" fillId="437" borderId="436" xfId="0"/>
    <xf numFmtId="0" fontId="34" fillId="437" borderId="436" xfId="0"/>
    <xf numFmtId="0" fontId="34" fillId="437" borderId="436" xfId="0"/>
    <xf numFmtId="0" fontId="34" fillId="439" borderId="438" xfId="0">
      <alignment horizontal="right" vertical="center"/>
    </xf>
    <xf numFmtId="0" fontId="34" fillId="440" borderId="439" xfId="0">
      <alignment horizontal="center" vertical="center"/>
    </xf>
    <xf numFmtId="0" fontId="34" fillId="439" borderId="438" xfId="0">
      <alignment horizontal="right" vertical="center"/>
    </xf>
    <xf numFmtId="0" fontId="34" fillId="439" borderId="438" xfId="0">
      <alignment horizontal="right" vertical="center"/>
    </xf>
    <xf numFmtId="0" fontId="34" fillId="439" borderId="438" xfId="0">
      <alignment horizontal="right"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384" borderId="383" xfId="0">
      <alignment horizont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384" borderId="383" xfId="0">
      <alignment horizontal="center"/>
    </xf>
    <xf numFmtId="0" fontId="34" fillId="442" borderId="441" xfId="0">
      <alignment horizontal="right"/>
    </xf>
    <xf numFmtId="0" fontId="34" fillId="442" borderId="441" xfId="0">
      <alignment horizontal="right"/>
    </xf>
    <xf numFmtId="0" fontId="34" fillId="442" borderId="441" xfId="0">
      <alignment horizontal="right"/>
    </xf>
    <xf numFmtId="49" fontId="34" fillId="386" borderId="385" xfId="0">
      <alignment horizontal="left" vertical="center" wrapText="1"/>
    </xf>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3" borderId="442" xfId="0"/>
    <xf numFmtId="0" fontId="34" fillId="389" borderId="388" xfId="0">
      <alignment horizontal="center"/>
    </xf>
    <xf numFmtId="0" fontId="34" fillId="444" borderId="443" xfId="0">
      <alignment horizontal="right"/>
    </xf>
    <xf numFmtId="0" fontId="34" fillId="444" borderId="443" xfId="0">
      <alignment horizontal="right"/>
    </xf>
    <xf numFmtId="0" fontId="34" fillId="444" borderId="443" xfId="0">
      <alignment horizontal="right"/>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49" fontId="35" fillId="478" borderId="477"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5" borderId="394" xfId="0">
      <alignment horizont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4" borderId="403" xfId="0">
      <alignment horizontal="center" vertical="center"/>
    </xf>
    <xf numFmtId="0" fontId="34" fillId="404" borderId="403" xfId="0">
      <alignment horizontal="center" vertical="center"/>
    </xf>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4" borderId="403" xfId="0">
      <alignment horizontal="center" vertical="center"/>
    </xf>
    <xf numFmtId="0" fontId="34" fillId="404" borderId="403" xfId="0">
      <alignment horizontal="center" vertical="center"/>
    </xf>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4" borderId="403" xfId="0">
      <alignment horizontal="center" vertical="center"/>
    </xf>
    <xf numFmtId="0" fontId="34" fillId="404" borderId="403" xfId="0">
      <alignment horizontal="center" vertical="center"/>
    </xf>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64" borderId="463" xfId="0"/>
    <xf numFmtId="0" fontId="34" fillId="464" borderId="463" xfId="0"/>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64" borderId="463" xfId="0"/>
    <xf numFmtId="0" fontId="34" fillId="464" borderId="463" xfId="0"/>
    <xf numFmtId="0" fontId="34" fillId="395" borderId="394" xfId="0">
      <alignment horizont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5" borderId="394" xfId="0">
      <alignment horizont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5" borderId="394" xfId="0">
      <alignment horizont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395" borderId="394" xfId="0">
      <alignment horizontal="center"/>
    </xf>
    <xf numFmtId="0" fontId="35" fillId="465" borderId="464" xfId="0"/>
    <xf numFmtId="0" fontId="35" fillId="465" borderId="464" xfId="0"/>
    <xf numFmtId="0" fontId="35" fillId="465" borderId="464" xfId="0"/>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181" fontId="34" fillId="406" borderId="405"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395" borderId="394" xfId="0">
      <alignment horizontal="center"/>
    </xf>
    <xf numFmtId="0" fontId="35" fillId="465" borderId="464" xfId="0"/>
    <xf numFmtId="0" fontId="35" fillId="465" borderId="464" xfId="0"/>
    <xf numFmtId="0" fontId="35" fillId="465" borderId="464" xfId="0"/>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180" fontId="34" fillId="565" borderId="478" xfId="0" applyFill="1">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4" fillId="475" borderId="474"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37" borderId="436" xfId="0"/>
    <xf numFmtId="0" fontId="34" fillId="437" borderId="436" xfId="0"/>
    <xf numFmtId="0" fontId="34" fillId="480" borderId="479" xfId="0">
      <alignment horizontal="left" vertical="center"/>
    </xf>
    <xf numFmtId="0" fontId="34" fillId="437" borderId="436" xfId="0"/>
    <xf numFmtId="0" fontId="34" fillId="437" borderId="436" xfId="0"/>
    <xf numFmtId="0" fontId="34" fillId="437" borderId="436" xfId="0"/>
    <xf numFmtId="0" fontId="34" fillId="481" borderId="480" xfId="0">
      <alignment horizontal="right" vertical="center"/>
    </xf>
    <xf numFmtId="0" fontId="34" fillId="482" borderId="481" xfId="0">
      <alignment horizontal="center"/>
    </xf>
    <xf numFmtId="0" fontId="34" fillId="481" borderId="480" xfId="0">
      <alignment horizontal="right" vertical="center"/>
    </xf>
    <xf numFmtId="0" fontId="34" fillId="481" borderId="480" xfId="0">
      <alignment horizontal="right" vertical="center"/>
    </xf>
    <xf numFmtId="0" fontId="34" fillId="481" borderId="480" xfId="0">
      <alignment horizontal="right"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472" borderId="471"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472" borderId="471" xfId="0">
      <alignment horizontal="center"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49" fontId="34" fillId="386" borderId="385" xfId="0">
      <alignment horizontal="left" vertical="center" wrapText="1"/>
    </xf>
    <xf numFmtId="0" fontId="34" fillId="387" borderId="386" xfId="0">
      <alignment horizontal="left" vertical="center" wrapText="1"/>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473" borderId="472" xfId="0">
      <alignment horizontal="center"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5" fillId="390" borderId="389" xfId="0">
      <alignment horizontal="center" vertical="center"/>
    </xf>
    <xf numFmtId="0" fontId="35" fillId="391" borderId="390"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3" borderId="392"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74" borderId="473"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5" fillId="399" borderId="398"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396" borderId="395" xfId="0">
      <alignment horizontal="left" vertical="center"/>
    </xf>
    <xf numFmtId="0" fontId="34" fillId="402" borderId="401" xfId="0">
      <alignment horizontal="left" vertical="center" wrapText="1"/>
    </xf>
    <xf numFmtId="0" fontId="34" fillId="396" borderId="395" xfId="0">
      <alignment horizontal="left" vertical="center"/>
    </xf>
    <xf numFmtId="179" fontId="34" fillId="565" borderId="482" xfId="0" applyFill="1">
      <alignment horizontal="right" vertical="center"/>
    </xf>
    <xf numFmtId="0" fontId="34" fillId="452" borderId="451" xfId="0">
      <alignment horizontal="center" vertical="center"/>
    </xf>
    <xf numFmtId="0" fontId="34" fillId="452" borderId="451" xfId="0">
      <alignment horizontal="center" vertical="center"/>
    </xf>
    <xf numFmtId="0" fontId="34" fillId="452" borderId="451" xfId="0">
      <alignment horizontal="center" vertical="center"/>
    </xf>
    <xf numFmtId="0" fontId="11" fillId="308" borderId="307" xfId="0"/>
    <xf numFmtId="0" fontId="11" fillId="308" borderId="307" xfId="0"/>
    <xf numFmtId="0" fontId="11" fillId="308" borderId="307" xfId="0"/>
    <xf numFmtId="0" fontId="11" fillId="308" borderId="307" xfId="0"/>
    <xf numFmtId="0" fontId="34" fillId="396" borderId="395" xfId="0">
      <alignment horizontal="left" vertical="center"/>
    </xf>
    <xf numFmtId="0" fontId="34" fillId="402" borderId="401" xfId="0">
      <alignment horizontal="left" vertical="center" wrapText="1"/>
    </xf>
    <xf numFmtId="0" fontId="34" fillId="396" borderId="395" xfId="0">
      <alignment horizontal="left" vertical="center"/>
    </xf>
    <xf numFmtId="179" fontId="34" fillId="484" borderId="483" xfId="0">
      <alignment horizontal="right" vertical="center"/>
    </xf>
    <xf numFmtId="0" fontId="34" fillId="452" borderId="451" xfId="0">
      <alignment horizontal="center" vertical="center"/>
    </xf>
    <xf numFmtId="0" fontId="34" fillId="485" borderId="484" xfId="0">
      <alignment horizontal="center" vertical="center"/>
    </xf>
    <xf numFmtId="0" fontId="34" fillId="485" borderId="484" xfId="0">
      <alignment horizontal="center" vertical="center"/>
    </xf>
    <xf numFmtId="0" fontId="11" fillId="311" borderId="310" xfId="0"/>
    <xf numFmtId="0" fontId="11" fillId="308" borderId="307" xfId="0"/>
    <xf numFmtId="0" fontId="11" fillId="308" borderId="307" xfId="0"/>
    <xf numFmtId="0" fontId="11" fillId="308" borderId="307" xfId="0"/>
    <xf numFmtId="0" fontId="34" fillId="396" borderId="395" xfId="0">
      <alignment horizontal="left" vertical="center"/>
    </xf>
    <xf numFmtId="0" fontId="34" fillId="402" borderId="401" xfId="0">
      <alignment horizontal="left" vertical="center" wrapText="1"/>
    </xf>
    <xf numFmtId="0" fontId="34" fillId="396" borderId="395" xfId="0">
      <alignment horizontal="left" vertical="center"/>
    </xf>
    <xf numFmtId="0" fontId="34" fillId="458" borderId="457" xfId="0">
      <alignment horizontal="center" vertical="center"/>
    </xf>
    <xf numFmtId="181" fontId="34" fillId="414" borderId="413"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4" fillId="487" borderId="486" xfId="0">
      <alignment horizontal="center" vertical="center"/>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74" borderId="473"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397" borderId="396"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74" borderId="473"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25" borderId="424" xfId="0">
      <alignment horizontal="center"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26" borderId="425" xfId="0">
      <alignment horizontal="center"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26" borderId="425" xfId="0">
      <alignment horizontal="center"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27" borderId="426" xfId="0">
      <alignment horizontal="center"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25" borderId="424" xfId="0">
      <alignment horizontal="center"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27" borderId="426" xfId="0">
      <alignment horizontal="center" vertical="center"/>
    </xf>
    <xf numFmtId="0" fontId="34" fillId="405" borderId="404"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396" borderId="395" xfId="0">
      <alignment horizontal="left" vertical="center"/>
    </xf>
    <xf numFmtId="0" fontId="34" fillId="402" borderId="401" xfId="0">
      <alignment horizontal="left" vertical="center" wrapText="1"/>
    </xf>
    <xf numFmtId="0" fontId="34" fillId="428" borderId="427" xfId="0">
      <alignment horizontal="left" vertical="center"/>
    </xf>
    <xf numFmtId="177" fontId="34" fillId="488" borderId="487" xfId="0">
      <alignment horizontal="right" vertical="center"/>
    </xf>
    <xf numFmtId="0" fontId="34" fillId="452" borderId="451" xfId="0">
      <alignment horizontal="center" vertical="center"/>
    </xf>
    <xf numFmtId="0" fontId="34" fillId="489" borderId="488" xfId="0">
      <alignment horizontal="right" vertical="center"/>
    </xf>
    <xf numFmtId="0" fontId="34" fillId="489" borderId="488" xfId="0">
      <alignment horizontal="right" vertical="center"/>
    </xf>
    <xf numFmtId="0" fontId="11" fillId="308" borderId="307" xfId="0"/>
    <xf numFmtId="0" fontId="11" fillId="308" borderId="307" xfId="0"/>
    <xf numFmtId="0" fontId="11" fillId="308" borderId="307" xfId="0"/>
    <xf numFmtId="0" fontId="11" fillId="308" borderId="307" xfId="0"/>
    <xf numFmtId="0" fontId="34" fillId="396" borderId="395" xfId="0">
      <alignment horizontal="left" vertical="center"/>
    </xf>
    <xf numFmtId="0" fontId="34" fillId="402" borderId="401" xfId="0">
      <alignment horizontal="left" vertical="center" wrapText="1"/>
    </xf>
    <xf numFmtId="0" fontId="34" fillId="428" borderId="427" xfId="0">
      <alignment horizontal="left" vertical="center"/>
    </xf>
    <xf numFmtId="177" fontId="34" fillId="565" borderId="489" xfId="0" applyFill="1">
      <alignment horizontal="right" vertical="center"/>
    </xf>
    <xf numFmtId="0" fontId="34" fillId="452" borderId="451" xfId="0">
      <alignment horizontal="center" vertical="center"/>
    </xf>
    <xf numFmtId="0" fontId="34" fillId="491" borderId="490" xfId="0">
      <alignment horizontal="right" vertical="center"/>
    </xf>
    <xf numFmtId="0" fontId="34" fillId="491" borderId="490"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11" borderId="410" xfId="0">
      <alignment horizontal="left" vertical="center"/>
    </xf>
    <xf numFmtId="0" fontId="34" fillId="449" borderId="448" xfId="0">
      <alignment horizontal="left" vertical="center" wrapText="1"/>
    </xf>
    <xf numFmtId="0" fontId="34" fillId="433" borderId="432" xfId="0">
      <alignment horizontal="left" vertical="center"/>
    </xf>
    <xf numFmtId="0" fontId="34" fillId="458" borderId="457" xfId="0">
      <alignment horizontal="center" vertical="center"/>
    </xf>
    <xf numFmtId="181" fontId="34" fillId="406" borderId="405"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16" borderId="415" xfId="0">
      <alignment horizontal="left" vertical="center"/>
    </xf>
    <xf numFmtId="0" fontId="34" fillId="492" borderId="491" xfId="0">
      <alignment horizontal="center" vertical="center"/>
    </xf>
    <xf numFmtId="0" fontId="34" fillId="416" borderId="415" xfId="0">
      <alignment horizontal="left" vertical="center"/>
    </xf>
    <xf numFmtId="0" fontId="34" fillId="418" borderId="417" xfId="0">
      <alignment horizontal="center" vertical="center"/>
    </xf>
    <xf numFmtId="181" fontId="34" fillId="406" borderId="405" xfId="0">
      <alignment horizontal="right" vertical="center"/>
    </xf>
    <xf numFmtId="0" fontId="34" fillId="419" borderId="418" xfId="0">
      <alignment horizontal="right" vertical="center"/>
    </xf>
    <xf numFmtId="0" fontId="34" fillId="436" borderId="435" xfId="0">
      <alignment horizontal="center" vertical="center"/>
    </xf>
    <xf numFmtId="49" fontId="34" fillId="471" borderId="470" xfId="0">
      <alignment horizontal="left" vertical="center" wrapText="1"/>
    </xf>
    <xf numFmtId="49" fontId="34" fillId="471" borderId="470" xfId="0">
      <alignment horizontal="left" vertical="center" wrapText="1"/>
    </xf>
    <xf numFmtId="49" fontId="34" fillId="471" borderId="470"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11" borderId="410" xfId="0">
      <alignment horizontal="left" vertical="center"/>
    </xf>
    <xf numFmtId="0" fontId="34" fillId="493" borderId="492"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16" borderId="415" xfId="0">
      <alignment horizontal="left" vertical="center"/>
    </xf>
    <xf numFmtId="0" fontId="34" fillId="421" borderId="420" xfId="0">
      <alignment horizontal="left" vertical="center" wrapText="1"/>
    </xf>
    <xf numFmtId="0" fontId="34" fillId="428" borderId="427" xfId="0">
      <alignment horizontal="left" vertical="center"/>
    </xf>
    <xf numFmtId="177" fontId="34" fillId="494" borderId="493" xfId="0">
      <alignment horizontal="right" vertical="center"/>
    </xf>
    <xf numFmtId="0" fontId="34" fillId="404" borderId="403" xfId="0">
      <alignment horizontal="center" vertical="center"/>
    </xf>
    <xf numFmtId="0" fontId="34" fillId="400" borderId="399" xfId="0">
      <alignment horizontal="right" vertical="center"/>
    </xf>
    <xf numFmtId="0" fontId="34" fillId="431" borderId="430" xfId="0">
      <alignment horizontal="right" vertical="center"/>
    </xf>
    <xf numFmtId="0" fontId="11" fillId="308" borderId="307" xfId="0"/>
    <xf numFmtId="0" fontId="11" fillId="308" borderId="307" xfId="0"/>
    <xf numFmtId="0" fontId="11" fillId="308" borderId="307" xfId="0"/>
    <xf numFmtId="0" fontId="11" fillId="308" borderId="307" xfId="0"/>
    <xf numFmtId="0" fontId="34" fillId="396" borderId="395" xfId="0">
      <alignment horizontal="left" vertical="center"/>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31" borderId="430"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11" borderId="410" xfId="0">
      <alignment horizontal="left" vertical="center"/>
    </xf>
    <xf numFmtId="0" fontId="34" fillId="449" borderId="448" xfId="0">
      <alignment horizontal="left" vertical="center" wrapText="1"/>
    </xf>
    <xf numFmtId="0" fontId="34" fillId="411" borderId="410"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16" borderId="415" xfId="0">
      <alignment horizontal="left" vertical="center"/>
    </xf>
    <xf numFmtId="0" fontId="34" fillId="492" borderId="491" xfId="0">
      <alignment horizontal="center" vertical="center"/>
    </xf>
    <xf numFmtId="0" fontId="34" fillId="416" borderId="415" xfId="0">
      <alignment horizontal="lef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49" fontId="34" fillId="471" borderId="470" xfId="0">
      <alignment horizontal="left" vertical="center" wrapText="1"/>
    </xf>
    <xf numFmtId="49" fontId="34" fillId="471" borderId="470" xfId="0">
      <alignment horizontal="left" vertical="center" wrapText="1"/>
    </xf>
    <xf numFmtId="49" fontId="34" fillId="471" borderId="470"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397" borderId="396" xfId="0">
      <alignment horizontal="center" vertical="center" wrapText="1"/>
    </xf>
    <xf numFmtId="0" fontId="34" fillId="428" borderId="427" xfId="0">
      <alignment horizontal="left" vertical="center"/>
    </xf>
    <xf numFmtId="179" fontId="34" fillId="448" borderId="447"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4" fillId="474" borderId="473" xfId="0">
      <alignment horizontal="center"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7" fillId="496" borderId="495" xfId="0">
      <alignment vertical="center" wrapText="1"/>
    </xf>
    <xf numFmtId="0" fontId="7" fillId="345" borderId="344" xfId="0">
      <alignment horizontal="center" vertical="center" wrapText="1"/>
    </xf>
    <xf numFmtId="0" fontId="7" fillId="306" borderId="305" xfId="0">
      <alignment vertical="center"/>
    </xf>
    <xf numFmtId="180" fontId="7" fillId="231" borderId="230" xfId="0">
      <alignment horizontal="right" vertical="center"/>
    </xf>
    <xf numFmtId="0" fontId="34" fillId="452" borderId="451" xfId="0">
      <alignment horizontal="center" vertical="center"/>
    </xf>
    <xf numFmtId="181" fontId="34" fillId="497" borderId="496" xfId="0">
      <alignment horizontal="right" vertical="center"/>
    </xf>
    <xf numFmtId="180" fontId="34" fillId="498" borderId="497" xfId="0">
      <alignment horizontal="center" vertical="center" wrapText="1"/>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99" borderId="498" xfId="0"/>
    <xf numFmtId="0" fontId="34" fillId="499" borderId="498" xfId="0"/>
    <xf numFmtId="0" fontId="34" fillId="499" borderId="498" xfId="0"/>
    <xf numFmtId="0" fontId="34" fillId="565" borderId="499" xfId="0" applyFill="1">
      <alignment horizontal="right" vertical="center"/>
    </xf>
    <xf numFmtId="0" fontId="34" fillId="499" borderId="498" xfId="0"/>
    <xf numFmtId="0" fontId="34" fillId="499" borderId="498" xfId="0"/>
    <xf numFmtId="0" fontId="34" fillId="501" borderId="500" xfId="0">
      <alignment horizontal="right" vertical="center"/>
    </xf>
    <xf numFmtId="0" fontId="34" fillId="502" borderId="501" xfId="0">
      <alignment horizontal="center" vertical="center"/>
    </xf>
    <xf numFmtId="0" fontId="34" fillId="501" borderId="500" xfId="0">
      <alignment horizontal="right" vertical="center"/>
    </xf>
    <xf numFmtId="0" fontId="34" fillId="501" borderId="500" xfId="0">
      <alignment horizontal="right" vertical="center"/>
    </xf>
    <xf numFmtId="0" fontId="34" fillId="501" borderId="500" xfId="0">
      <alignment horizontal="right"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472" borderId="471" xfId="0">
      <alignment horizontal="center" vertical="center"/>
    </xf>
    <xf numFmtId="0" fontId="8" fillId="503" borderId="502" xfId="0">
      <alignment horizontal="left" vertical="center"/>
    </xf>
    <xf numFmtId="0" fontId="8" fillId="503" borderId="502" xfId="0">
      <alignment horizontal="left" vertical="center"/>
    </xf>
    <xf numFmtId="0" fontId="8" fillId="503" borderId="502" xfId="0">
      <alignment horizontal="left" vertical="center"/>
    </xf>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72" borderId="471" xfId="0">
      <alignment horizontal="center" vertical="center"/>
    </xf>
    <xf numFmtId="0" fontId="34" fillId="442" borderId="441" xfId="0">
      <alignment horizontal="right"/>
    </xf>
    <xf numFmtId="0" fontId="34" fillId="442" borderId="441" xfId="0">
      <alignment horizontal="right"/>
    </xf>
    <xf numFmtId="0" fontId="34" fillId="442" borderId="441" xfId="0">
      <alignment horizontal="right"/>
    </xf>
    <xf numFmtId="49" fontId="34" fillId="386" borderId="385" xfId="0">
      <alignment horizontal="left" vertical="center" wrapText="1"/>
    </xf>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73" borderId="472" xfId="0">
      <alignment horizontal="center" vertical="center"/>
    </xf>
    <xf numFmtId="0" fontId="34" fillId="444" borderId="443" xfId="0">
      <alignment horizontal="right"/>
    </xf>
    <xf numFmtId="0" fontId="34" fillId="444" borderId="443" xfId="0">
      <alignment horizontal="right"/>
    </xf>
    <xf numFmtId="0" fontId="34" fillId="444" borderId="443" xfId="0">
      <alignment horizontal="right"/>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1" borderId="400"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64" borderId="463" xfId="0"/>
    <xf numFmtId="0" fontId="34" fillId="464" borderId="463" xfId="0"/>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64" borderId="463" xfId="0"/>
    <xf numFmtId="0" fontId="34" fillId="464" borderId="463" xfId="0"/>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1" borderId="400"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1" borderId="400"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401" borderId="400" xfId="0">
      <alignment horizontal="center" vertical="center"/>
    </xf>
    <xf numFmtId="0" fontId="35" fillId="504" borderId="503" xfId="0">
      <alignment horizontal="left"/>
    </xf>
    <xf numFmtId="0" fontId="35" fillId="504" borderId="503" xfId="0">
      <alignment horizontal="left"/>
    </xf>
    <xf numFmtId="0" fontId="35" fillId="504" borderId="503" xfId="0">
      <alignment horizontal="left"/>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49" borderId="448" xfId="0">
      <alignment horizontal="left" vertical="center" wrapText="1"/>
    </xf>
    <xf numFmtId="0" fontId="34" fillId="449" borderId="448" xfId="0">
      <alignment horizontal="left" vertical="center" wrapText="1"/>
    </xf>
    <xf numFmtId="0" fontId="34" fillId="411" borderId="410"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416" borderId="415" xfId="0">
      <alignment horizontal="lef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9" borderId="448" xfId="0">
      <alignment horizontal="left" vertical="center" wrapText="1"/>
    </xf>
    <xf numFmtId="0" fontId="34" fillId="450" borderId="449" xfId="0">
      <alignment horizontal="center" vertical="center" wrapText="1"/>
    </xf>
    <xf numFmtId="0" fontId="34" fillId="396" borderId="395"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505" borderId="504" xfId="0">
      <alignment horizontal="left" vertical="center" wrapText="1"/>
    </xf>
    <xf numFmtId="0" fontId="34" fillId="506" borderId="505" xfId="0">
      <alignment horizontal="left" vertical="center" wrapText="1"/>
    </xf>
    <xf numFmtId="0" fontId="34" fillId="428" borderId="427" xfId="0">
      <alignment horizontal="left" vertical="center"/>
    </xf>
    <xf numFmtId="0" fontId="34" fillId="452" borderId="451" xfId="0">
      <alignment horizontal="center" vertical="center"/>
    </xf>
    <xf numFmtId="183" fontId="34" fillId="453" borderId="452" xfId="0">
      <alignment horizontal="right" vertical="center"/>
    </xf>
    <xf numFmtId="183" fontId="34" fillId="453" borderId="452"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34" fillId="506" borderId="505" xfId="0">
      <alignment horizontal="left" vertical="center" wrapText="1"/>
    </xf>
    <xf numFmtId="0" fontId="34" fillId="428" borderId="427" xfId="0">
      <alignment horizontal="left" vertical="center"/>
    </xf>
    <xf numFmtId="0" fontId="34" fillId="452" borderId="451" xfId="0">
      <alignment horizontal="center" vertical="center"/>
    </xf>
    <xf numFmtId="183" fontId="34" fillId="453" borderId="452" xfId="0">
      <alignment horizontal="right" vertical="center"/>
    </xf>
    <xf numFmtId="183" fontId="34" fillId="453" borderId="452"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34" fillId="506" borderId="505" xfId="0">
      <alignment horizontal="left" vertical="center" wrapText="1"/>
    </xf>
    <xf numFmtId="0" fontId="34" fillId="428" borderId="427" xfId="0">
      <alignment horizontal="left" vertical="center"/>
    </xf>
    <xf numFmtId="0" fontId="34" fillId="452" borderId="451" xfId="0">
      <alignment horizontal="center" vertical="center"/>
    </xf>
    <xf numFmtId="183" fontId="34" fillId="456" borderId="455" xfId="0">
      <alignment horizontal="right" vertical="center"/>
    </xf>
    <xf numFmtId="183" fontId="34" fillId="456" borderId="455" xfId="0">
      <alignment horizontal="right" vertical="center"/>
    </xf>
    <xf numFmtId="0" fontId="11" fillId="311" borderId="310" xfId="0"/>
    <xf numFmtId="0" fontId="11" fillId="308" borderId="307" xfId="0"/>
    <xf numFmtId="0" fontId="11" fillId="308" borderId="307" xfId="0"/>
    <xf numFmtId="0" fontId="11" fillId="308" borderId="307" xfId="0"/>
    <xf numFmtId="0" fontId="34" fillId="505" borderId="504" xfId="0">
      <alignment horizontal="left" vertical="center" wrapText="1"/>
    </xf>
    <xf numFmtId="0" fontId="34" fillId="506" borderId="505" xfId="0">
      <alignment horizontal="left" vertical="center" wrapText="1"/>
    </xf>
    <xf numFmtId="0" fontId="34" fillId="433" borderId="432" xfId="0">
      <alignment horizontal="left" vertical="center"/>
    </xf>
    <xf numFmtId="0" fontId="34" fillId="458" borderId="457" xfId="0">
      <alignment horizontal="center" vertical="center"/>
    </xf>
    <xf numFmtId="181" fontId="34" fillId="406" borderId="405" xfId="0">
      <alignment horizontal="right" vertical="center"/>
    </xf>
    <xf numFmtId="181" fontId="34" fillId="406" borderId="405" xfId="0">
      <alignment horizontal="right" vertical="center"/>
    </xf>
    <xf numFmtId="49" fontId="36" fillId="470" borderId="469"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416" borderId="415" xfId="0">
      <alignment horizontal="left" vertical="center"/>
    </xf>
    <xf numFmtId="0" fontId="34" fillId="418" borderId="417"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71" borderId="470" xfId="0">
      <alignment horizontal="left" vertical="center" wrapText="1"/>
    </xf>
    <xf numFmtId="49" fontId="34" fillId="471" borderId="470" xfId="0">
      <alignment horizontal="left" vertical="center" wrapText="1"/>
    </xf>
    <xf numFmtId="49" fontId="34" fillId="471" borderId="470"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80" fontId="34" fillId="507" borderId="506"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80" fontId="34" fillId="507" borderId="506"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401" borderId="400" xfId="0">
      <alignment horizontal="center" vertical="center"/>
    </xf>
    <xf numFmtId="0" fontId="35" fillId="504" borderId="503" xfId="0">
      <alignment horizontal="left"/>
    </xf>
    <xf numFmtId="0" fontId="35" fillId="504" borderId="503" xfId="0">
      <alignment horizontal="left"/>
    </xf>
    <xf numFmtId="0" fontId="35" fillId="504" borderId="503" xfId="0">
      <alignment horizontal="left"/>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441" borderId="440" xfId="0"/>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441" borderId="440" xfId="0"/>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49" fontId="34" fillId="386" borderId="385" xfId="0">
      <alignment horizontal="left" vertical="center" wrapText="1"/>
    </xf>
    <xf numFmtId="0" fontId="34" fillId="387" borderId="386" xfId="0">
      <alignment horizontal="left" vertical="center" wrapText="1"/>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443" borderId="442" xfId="0"/>
    <xf numFmtId="0" fontId="11" fillId="285" borderId="284" xfId="0"/>
    <xf numFmtId="0" fontId="34" fillId="388" borderId="387" xfId="0">
      <alignment horizontal="right" vertical="center"/>
    </xf>
    <xf numFmtId="0" fontId="34" fillId="388" borderId="387" xfId="0">
      <alignment horizontal="right" vertical="center"/>
    </xf>
    <xf numFmtId="0" fontId="35" fillId="390" borderId="389" xfId="0">
      <alignment horizontal="center" vertical="center"/>
    </xf>
    <xf numFmtId="0" fontId="35" fillId="391" borderId="390"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3" borderId="392"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08" borderId="507"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5" fillId="399" borderId="398"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08" borderId="307" xfId="0"/>
    <xf numFmtId="0" fontId="11" fillId="308" borderId="307" xfId="0"/>
    <xf numFmtId="0" fontId="11" fillId="308" borderId="307" xfId="0"/>
    <xf numFmtId="0" fontId="11" fillId="308" borderId="307" xfId="0"/>
    <xf numFmtId="0" fontId="34" fillId="396" borderId="395" xfId="0">
      <alignment horizontal="left" vertical="center"/>
    </xf>
    <xf numFmtId="0" fontId="34" fillId="403" borderId="402" xfId="0">
      <alignment horizontal="center" vertical="center" wrapText="1"/>
    </xf>
    <xf numFmtId="0" fontId="34" fillId="428" borderId="427" xfId="0">
      <alignment horizontal="left" vertical="center"/>
    </xf>
    <xf numFmtId="180" fontId="12" fillId="509" borderId="508" xfId="0">
      <alignment horizontal="righ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11" borderId="410" xfId="0">
      <alignment horizontal="left" vertical="center"/>
    </xf>
    <xf numFmtId="0" fontId="34" fillId="412" borderId="411" xfId="0">
      <alignment horizontal="center" vertical="center" wrapText="1"/>
    </xf>
    <xf numFmtId="0" fontId="34" fillId="411" borderId="410"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16" borderId="415" xfId="0">
      <alignment horizontal="left" vertical="center"/>
    </xf>
    <xf numFmtId="0" fontId="34" fillId="417" borderId="416" xfId="0">
      <alignment horizontal="center" vertical="center" wrapText="1"/>
    </xf>
    <xf numFmtId="0" fontId="34" fillId="416" borderId="415" xfId="0">
      <alignment horizontal="left" vertical="center"/>
    </xf>
    <xf numFmtId="0" fontId="34" fillId="418" borderId="417" xfId="0">
      <alignment horizontal="center" vertical="center"/>
    </xf>
    <xf numFmtId="181" fontId="34" fillId="510" borderId="509" xfId="0">
      <alignment horizontal="right" vertical="center"/>
    </xf>
    <xf numFmtId="0" fontId="34" fillId="419" borderId="418" xfId="0">
      <alignment horizontal="right" vertical="center"/>
    </xf>
    <xf numFmtId="0" fontId="36" fillId="420" borderId="419"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08" borderId="507"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08" borderId="507"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08" borderId="507"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37" borderId="436" xfId="0"/>
    <xf numFmtId="0" fontId="34" fillId="437" borderId="436" xfId="0"/>
    <xf numFmtId="0" fontId="34" fillId="437" borderId="436" xfId="0"/>
    <xf numFmtId="0" fontId="34" fillId="437" borderId="436" xfId="0"/>
    <xf numFmtId="0" fontId="34" fillId="437" borderId="436" xfId="0"/>
    <xf numFmtId="0" fontId="34" fillId="439" borderId="438" xfId="0">
      <alignment horizontal="right" vertical="center"/>
    </xf>
    <xf numFmtId="0" fontId="34" fillId="440" borderId="439" xfId="0">
      <alignment horizontal="center" vertical="center"/>
    </xf>
    <xf numFmtId="0" fontId="34" fillId="439" borderId="438" xfId="0">
      <alignment horizontal="right" vertical="center"/>
    </xf>
    <xf numFmtId="0" fontId="34" fillId="439" borderId="438" xfId="0">
      <alignment horizontal="right" vertical="center"/>
    </xf>
    <xf numFmtId="0" fontId="34" fillId="439" borderId="438" xfId="0">
      <alignment horizontal="right"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441" borderId="440" xfId="0"/>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2" borderId="441" xfId="0">
      <alignment horizontal="right"/>
    </xf>
    <xf numFmtId="0" fontId="34" fillId="442" borderId="441" xfId="0">
      <alignment horizontal="right"/>
    </xf>
    <xf numFmtId="0" fontId="34" fillId="442" borderId="441" xfId="0">
      <alignment horizontal="right"/>
    </xf>
    <xf numFmtId="49" fontId="34" fillId="386" borderId="385" xfId="0">
      <alignment horizontal="left" vertical="center" wrapText="1"/>
    </xf>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4" borderId="443" xfId="0">
      <alignment horizontal="right"/>
    </xf>
    <xf numFmtId="0" fontId="34" fillId="444" borderId="443" xfId="0">
      <alignment horizontal="right"/>
    </xf>
    <xf numFmtId="0" fontId="34" fillId="444" borderId="443" xfId="0">
      <alignment horizontal="right"/>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12" borderId="511"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02" borderId="401" xfId="0">
      <alignment horizontal="left" vertical="center" wrapText="1"/>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02" borderId="401" xfId="0">
      <alignment horizontal="left" vertical="center" wrapText="1"/>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02" borderId="401" xfId="0">
      <alignment horizontal="left" vertical="center" wrapText="1"/>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02" borderId="401" xfId="0">
      <alignment horizontal="left" vertical="center" wrapText="1"/>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02" borderId="401" xfId="0">
      <alignment horizontal="left" vertical="center" wrapText="1"/>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02" borderId="401" xfId="0">
      <alignment horizontal="left" vertical="center" wrapText="1"/>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64" borderId="463" xfId="0"/>
    <xf numFmtId="0" fontId="34" fillId="464" borderId="463" xfId="0"/>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12" borderId="511"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12" borderId="511"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512" borderId="511" xfId="0"/>
    <xf numFmtId="0" fontId="35" fillId="465" borderId="464" xfId="0"/>
    <xf numFmtId="0" fontId="35" fillId="465" borderId="464" xfId="0"/>
    <xf numFmtId="0" fontId="35" fillId="465" borderId="464" xfId="0"/>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4" borderId="403" xfId="0">
      <alignment horizontal="center"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512" borderId="511" xfId="0"/>
    <xf numFmtId="0" fontId="35" fillId="465" borderId="464" xfId="0"/>
    <xf numFmtId="0" fontId="35" fillId="465" borderId="464" xfId="0"/>
    <xf numFmtId="0" fontId="35" fillId="465" borderId="464" xfId="0"/>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513" borderId="512" xfId="0">
      <alignment horizontal="center" vertical="center" wrapText="1"/>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513" borderId="512" xfId="0">
      <alignment horizontal="center" vertical="center" wrapText="1"/>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514" borderId="513" xfId="0">
      <alignment horizontal="right" vertical="center" wrapText="1"/>
    </xf>
    <xf numFmtId="0" fontId="34" fillId="400" borderId="399" xfId="0">
      <alignment horizontal="right" vertical="center"/>
    </xf>
    <xf numFmtId="49" fontId="36" fillId="423" borderId="422" xfId="0">
      <alignment horizontal="center" vertical="center" wrapText="1"/>
    </xf>
    <xf numFmtId="0" fontId="34" fillId="449" borderId="448" xfId="0">
      <alignment horizontal="left" vertical="center" wrapText="1"/>
    </xf>
    <xf numFmtId="0" fontId="34" fillId="449" borderId="448" xfId="0">
      <alignment horizontal="left" vertical="center" wrapText="1"/>
    </xf>
    <xf numFmtId="0" fontId="34" fillId="449" borderId="448"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515" borderId="514" xfId="0">
      <alignment horizontal="right" vertical="center" wrapText="1"/>
    </xf>
    <xf numFmtId="180" fontId="34" fillId="515" borderId="514" xfId="0">
      <alignment horizontal="right" vertical="center" wrapText="1"/>
    </xf>
    <xf numFmtId="49" fontId="36" fillId="470" borderId="469"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49" borderId="448" xfId="0">
      <alignment horizontal="left" vertical="center" wrapText="1"/>
    </xf>
    <xf numFmtId="0" fontId="34" fillId="449" borderId="448" xfId="0">
      <alignment horizontal="left" vertical="center" wrapText="1"/>
    </xf>
    <xf numFmtId="0" fontId="34" fillId="411" borderId="410" xfId="0">
      <alignment horizontal="left" vertical="center"/>
    </xf>
    <xf numFmtId="0" fontId="34" fillId="413" borderId="412" xfId="0">
      <alignment horizontal="center" vertical="center"/>
    </xf>
    <xf numFmtId="180" fontId="34" fillId="516" borderId="515" xfId="0">
      <alignment horizontal="right" vertical="center" wrapText="1"/>
    </xf>
    <xf numFmtId="180" fontId="34" fillId="516" borderId="515" xfId="0">
      <alignment horizontal="right" vertical="center" wrapText="1"/>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16" borderId="415" xfId="0">
      <alignment horizontal="left" vertical="center"/>
    </xf>
    <xf numFmtId="0" fontId="34" fillId="418" borderId="417" xfId="0">
      <alignment horizontal="center" vertical="center"/>
    </xf>
    <xf numFmtId="180" fontId="34" fillId="517" borderId="516" xfId="0">
      <alignment horizontal="center" vertical="center" wrapText="1"/>
    </xf>
    <xf numFmtId="180" fontId="34" fillId="518" borderId="517" xfId="0">
      <alignment horizontal="right" vertical="center"/>
    </xf>
    <xf numFmtId="49" fontId="36" fillId="519" borderId="518" xfId="0">
      <alignment horizontal="center" vertical="center" wrapText="1"/>
    </xf>
    <xf numFmtId="49" fontId="34" fillId="471" borderId="470" xfId="0">
      <alignment horizontal="left" vertical="center" wrapText="1"/>
    </xf>
    <xf numFmtId="49" fontId="34" fillId="471" borderId="470" xfId="0">
      <alignment horizontal="left" vertical="center" wrapText="1"/>
    </xf>
    <xf numFmtId="49" fontId="34" fillId="471" borderId="470"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513" borderId="512" xfId="0">
      <alignment horizontal="center" vertical="center" wrapText="1"/>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520" borderId="519" xfId="0">
      <alignment horizontal="right" vertical="center" wrapText="1"/>
    </xf>
    <xf numFmtId="0" fontId="34" fillId="400" borderId="399" xfId="0">
      <alignment horizontal="right" vertical="center"/>
    </xf>
    <xf numFmtId="49" fontId="36" fillId="423" borderId="422" xfId="0">
      <alignment horizontal="center"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521" borderId="520" xfId="0">
      <alignment horizontal="center" vertical="center" wrapText="1"/>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517" borderId="516" xfId="0">
      <alignment horizontal="center" vertical="center" wrapText="1"/>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514" borderId="513" xfId="0">
      <alignment horizontal="right" vertical="center" wrapText="1"/>
    </xf>
    <xf numFmtId="0" fontId="34" fillId="400" borderId="399" xfId="0">
      <alignment horizontal="right" vertical="center"/>
    </xf>
    <xf numFmtId="49" fontId="36" fillId="423" borderId="422" xfId="0">
      <alignment horizontal="center"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513" borderId="512" xfId="0">
      <alignment horizontal="center" vertical="center" wrapText="1"/>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0" fontId="34" fillId="513" borderId="512" xfId="0">
      <alignment horizontal="center" vertical="center" wrapText="1"/>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514" borderId="513" xfId="0">
      <alignment horizontal="right" vertical="center" wrapText="1"/>
    </xf>
    <xf numFmtId="0" fontId="34" fillId="400" borderId="399" xfId="0">
      <alignment horizontal="right" vertical="center"/>
    </xf>
    <xf numFmtId="49" fontId="36" fillId="423" borderId="422" xfId="0">
      <alignment horizontal="center"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522" borderId="521" xfId="0">
      <alignment horizontal="right" vertical="center" wrapText="1"/>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49" borderId="448" xfId="0">
      <alignment horizontal="left" vertical="center" wrapText="1"/>
    </xf>
    <xf numFmtId="0" fontId="34" fillId="449" borderId="448" xfId="0">
      <alignment horizontal="left" vertical="center" wrapText="1"/>
    </xf>
    <xf numFmtId="0" fontId="34" fillId="411" borderId="410" xfId="0">
      <alignment horizontal="left" vertical="center"/>
    </xf>
    <xf numFmtId="0" fontId="34" fillId="413" borderId="412" xfId="0">
      <alignment horizontal="center" vertical="center"/>
    </xf>
    <xf numFmtId="181" fontId="34" fillId="523" borderId="522" xfId="0">
      <alignment horizontal="right" vertical="center" wrapText="1"/>
    </xf>
    <xf numFmtId="181" fontId="34" fillId="414" borderId="413"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16" borderId="415" xfId="0">
      <alignment horizontal="left" vertical="center"/>
    </xf>
    <xf numFmtId="0" fontId="34" fillId="418" borderId="417" xfId="0">
      <alignment horizontal="center" vertical="center"/>
    </xf>
    <xf numFmtId="0" fontId="34" fillId="524" borderId="523" xfId="0">
      <alignment horizontal="right" vertical="center" wrapText="1"/>
    </xf>
    <xf numFmtId="0" fontId="34" fillId="419" borderId="418" xfId="0">
      <alignment horizontal="right" vertical="center"/>
    </xf>
    <xf numFmtId="49" fontId="36" fillId="519" borderId="518" xfId="0">
      <alignment horizontal="center" vertical="center" wrapText="1"/>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514" borderId="513" xfId="0">
      <alignment horizontal="right" vertical="center" wrapText="1"/>
    </xf>
    <xf numFmtId="0" fontId="34" fillId="400" borderId="399" xfId="0">
      <alignment horizontal="right" vertical="center"/>
    </xf>
    <xf numFmtId="49" fontId="36" fillId="423" borderId="422" xfId="0">
      <alignment horizontal="center"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514" borderId="513" xfId="0">
      <alignment horizontal="right" vertical="center" wrapText="1"/>
    </xf>
    <xf numFmtId="0" fontId="34" fillId="400" borderId="399" xfId="0">
      <alignment horizontal="right" vertical="center"/>
    </xf>
    <xf numFmtId="49" fontId="36" fillId="423" borderId="422" xfId="0">
      <alignment horizontal="center"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522" borderId="521" xfId="0">
      <alignment horizontal="right" vertical="center" wrapText="1"/>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522" borderId="521" xfId="0">
      <alignment horizontal="right" vertical="center" wrapText="1"/>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522" borderId="521" xfId="0">
      <alignment horizontal="right" vertical="center" wrapText="1"/>
    </xf>
    <xf numFmtId="181" fontId="34" fillId="522" borderId="521" xfId="0">
      <alignment horizontal="right" vertical="center" wrapText="1"/>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522" borderId="521" xfId="0">
      <alignment horizontal="right" vertical="center" wrapText="1"/>
    </xf>
    <xf numFmtId="181" fontId="34" fillId="522" borderId="521" xfId="0">
      <alignment horizontal="right" vertical="center" wrapText="1"/>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441" borderId="440" xfId="0"/>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441" borderId="440" xfId="0"/>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49" fontId="34" fillId="386" borderId="385" xfId="0">
      <alignment horizontal="left" vertical="center" wrapText="1"/>
    </xf>
    <xf numFmtId="0" fontId="34" fillId="387" borderId="386" xfId="0">
      <alignment horizontal="left" vertical="center" wrapText="1"/>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443" borderId="442" xfId="0"/>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5" fillId="390" borderId="389" xfId="0">
      <alignment horizontal="center" vertical="center"/>
    </xf>
    <xf numFmtId="0" fontId="35" fillId="391" borderId="390"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3" borderId="392"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08" borderId="507"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5" fillId="399" borderId="398"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396" borderId="395" xfId="0">
      <alignment horizontal="left" vertical="center"/>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08" borderId="307" xfId="0"/>
    <xf numFmtId="0" fontId="11" fillId="308" borderId="307" xfId="0"/>
    <xf numFmtId="0" fontId="11" fillId="308" borderId="307" xfId="0"/>
    <xf numFmtId="0" fontId="11" fillId="308" borderId="307" xfId="0"/>
    <xf numFmtId="0" fontId="34" fillId="396" borderId="395" xfId="0">
      <alignment horizontal="left" vertical="center"/>
    </xf>
    <xf numFmtId="0" fontId="34" fillId="402" borderId="401" xfId="0">
      <alignment horizontal="left"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11" borderId="410" xfId="0">
      <alignment horizontal="left" vertical="center"/>
    </xf>
    <xf numFmtId="0" fontId="34" fillId="449" borderId="448" xfId="0">
      <alignment horizontal="left" vertical="center" wrapText="1"/>
    </xf>
    <xf numFmtId="0" fontId="34" fillId="411" borderId="410"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4" fillId="525" borderId="524" xfId="0"/>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12" borderId="411" xfId="0">
      <alignment horizontal="center" vertical="center" wrapText="1"/>
    </xf>
    <xf numFmtId="0" fontId="34" fillId="396" borderId="395"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49" fontId="36" fillId="407" borderId="406" xfId="0">
      <alignment horizontal="center" vertical="center" wrapText="1"/>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396" borderId="395" xfId="0">
      <alignment horizontal="left" vertical="center"/>
    </xf>
    <xf numFmtId="0" fontId="34" fillId="492" borderId="491" xfId="0">
      <alignment horizontal="center" vertical="center"/>
    </xf>
    <xf numFmtId="0" fontId="34" fillId="428" borderId="427" xfId="0">
      <alignment horizontal="left" vertical="center"/>
    </xf>
    <xf numFmtId="0" fontId="34" fillId="452" borderId="451" xfId="0">
      <alignment horizontal="center" vertical="center"/>
    </xf>
    <xf numFmtId="0" fontId="34" fillId="489" borderId="488" xfId="0">
      <alignment horizontal="right" vertical="center"/>
    </xf>
    <xf numFmtId="0" fontId="34" fillId="489" borderId="488" xfId="0">
      <alignment horizontal="right" vertical="center"/>
    </xf>
    <xf numFmtId="0" fontId="11" fillId="308" borderId="307" xfId="0"/>
    <xf numFmtId="0" fontId="11" fillId="308" borderId="307" xfId="0"/>
    <xf numFmtId="0" fontId="11" fillId="308" borderId="307" xfId="0"/>
    <xf numFmtId="0" fontId="11" fillId="308" borderId="307" xfId="0"/>
    <xf numFmtId="0" fontId="34" fillId="396" borderId="395" xfId="0">
      <alignment horizontal="left" vertical="center"/>
    </xf>
    <xf numFmtId="0" fontId="34" fillId="426" borderId="425" xfId="0">
      <alignment horizontal="center" vertical="center"/>
    </xf>
    <xf numFmtId="0" fontId="34" fillId="428" borderId="427" xfId="0">
      <alignment horizontal="left" vertical="center"/>
    </xf>
    <xf numFmtId="0" fontId="34" fillId="452" borderId="451" xfId="0">
      <alignment horizontal="center" vertical="center"/>
    </xf>
    <xf numFmtId="0" fontId="34" fillId="491" borderId="490" xfId="0">
      <alignment horizontal="right" vertical="center"/>
    </xf>
    <xf numFmtId="0" fontId="34" fillId="491" borderId="490"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11" borderId="410" xfId="0">
      <alignment horizontal="left" vertical="center"/>
    </xf>
    <xf numFmtId="0" fontId="34" fillId="493" borderId="492" xfId="0">
      <alignment horizontal="center" vertical="center"/>
    </xf>
    <xf numFmtId="0" fontId="34" fillId="433" borderId="432" xfId="0">
      <alignment horizontal="left" vertical="center"/>
    </xf>
    <xf numFmtId="0" fontId="34" fillId="458" borderId="457" xfId="0">
      <alignment horizontal="center" vertical="center"/>
    </xf>
    <xf numFmtId="181" fontId="34" fillId="414" borderId="413" xfId="0">
      <alignment horizontal="right" vertical="center"/>
    </xf>
    <xf numFmtId="181" fontId="34" fillId="414" borderId="413" xfId="0">
      <alignment horizontal="right" vertical="center"/>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16" borderId="415" xfId="0">
      <alignment horizontal="left" vertical="center"/>
    </xf>
    <xf numFmtId="0" fontId="34" fillId="492" borderId="491" xfId="0">
      <alignment horizontal="center" vertical="center"/>
    </xf>
    <xf numFmtId="0" fontId="34" fillId="416" borderId="415" xfId="0">
      <alignment horizontal="lef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08" borderId="507"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08" borderId="507"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27" borderId="526"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8" borderId="527"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8" borderId="527"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529" borderId="528"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527" borderId="526"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9" borderId="528" xfId="0">
      <alignment horizontal="left" vertical="center"/>
    </xf>
    <xf numFmtId="0" fontId="34" fillId="405" borderId="404"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95" borderId="494" xfId="0">
      <alignment horizontal="left" vertical="center"/>
    </xf>
    <xf numFmtId="0" fontId="35" fillId="495" borderId="494" xfId="0">
      <alignment horizontal="left" vertical="center"/>
    </xf>
    <xf numFmtId="0" fontId="35" fillId="394" borderId="393" xfId="0">
      <alignment horizontal="left" vertical="center"/>
    </xf>
    <xf numFmtId="0" fontId="35" fillId="495" borderId="494"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08" borderId="507" xfId="0"/>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7" fillId="306" borderId="305" xfId="0">
      <alignment vertical="center"/>
    </xf>
    <xf numFmtId="0" fontId="7" fillId="530" borderId="529" xfId="0">
      <alignment horizontal="center" wrapText="1"/>
    </xf>
    <xf numFmtId="0" fontId="34" fillId="433" borderId="432" xfId="0">
      <alignment horizontal="left" vertical="center"/>
    </xf>
    <xf numFmtId="180" fontId="7" fillId="531" borderId="530" xfId="0">
      <alignment horizontal="left" vertical="center"/>
    </xf>
    <xf numFmtId="0" fontId="34" fillId="413" borderId="412" xfId="0">
      <alignment horizontal="center" vertical="center"/>
    </xf>
    <xf numFmtId="181" fontId="34" fillId="414" borderId="413" xfId="0">
      <alignment horizontal="right" vertical="center"/>
    </xf>
    <xf numFmtId="180" fontId="34" fillId="532" borderId="531" xfId="0">
      <alignment horizontal="center" vertical="center" wrapText="1"/>
    </xf>
    <xf numFmtId="49" fontId="36" fillId="415" borderId="414"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99" borderId="498" xfId="0"/>
    <xf numFmtId="0" fontId="34" fillId="499" borderId="498" xfId="0"/>
    <xf numFmtId="0" fontId="34" fillId="499" borderId="498" xfId="0"/>
    <xf numFmtId="0" fontId="34" fillId="499" borderId="498" xfId="0"/>
    <xf numFmtId="0" fontId="34" fillId="499" borderId="498" xfId="0"/>
    <xf numFmtId="0" fontId="34" fillId="501" borderId="500" xfId="0">
      <alignment horizontal="right" vertical="center"/>
    </xf>
    <xf numFmtId="0" fontId="34" fillId="502" borderId="501" xfId="0">
      <alignment horizontal="center" vertical="center"/>
    </xf>
    <xf numFmtId="0" fontId="34" fillId="501" borderId="500" xfId="0">
      <alignment horizontal="right" vertical="center"/>
    </xf>
    <xf numFmtId="0" fontId="34" fillId="501" borderId="500" xfId="0">
      <alignment horizontal="right" vertical="center"/>
    </xf>
    <xf numFmtId="0" fontId="34" fillId="501" borderId="500" xfId="0">
      <alignment horizontal="right"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441" borderId="440" xfId="0"/>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2" borderId="441" xfId="0">
      <alignment horizontal="right"/>
    </xf>
    <xf numFmtId="0" fontId="34" fillId="442" borderId="441" xfId="0">
      <alignment horizontal="right"/>
    </xf>
    <xf numFmtId="0" fontId="34" fillId="442" borderId="441" xfId="0">
      <alignment horizontal="right"/>
    </xf>
    <xf numFmtId="49" fontId="34" fillId="386" borderId="385" xfId="0">
      <alignment horizontal="left" vertical="center" wrapText="1"/>
    </xf>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4" borderId="443" xfId="0">
      <alignment horizontal="right"/>
    </xf>
    <xf numFmtId="0" fontId="34" fillId="444" borderId="443" xfId="0">
      <alignment horizontal="right"/>
    </xf>
    <xf numFmtId="0" fontId="34" fillId="444" borderId="443" xfId="0">
      <alignment horizontal="right"/>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12" borderId="511"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511" borderId="510" xfId="0">
      <alignment horizontal="right" vertical="center" wrapText="1"/>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0" fontId="34" fillId="469" borderId="468" xfId="0">
      <alignment horizontal="right" vertical="center"/>
    </xf>
    <xf numFmtId="180" fontId="34" fillId="469" borderId="468"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49" borderId="448" xfId="0">
      <alignment horizontal="left" vertical="center" wrapText="1"/>
    </xf>
    <xf numFmtId="0" fontId="34" fillId="450" borderId="449" xfId="0">
      <alignment horizontal="center" vertical="center" wrapText="1"/>
    </xf>
    <xf numFmtId="0" fontId="34" fillId="411" borderId="410"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0" fontId="36" fillId="533" borderId="532" xfId="0">
      <alignment horizontal="center" vertical="center"/>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534" borderId="533"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46" borderId="445" xfId="0">
      <alignment horizontal="center" vertical="center" wrapText="1"/>
    </xf>
    <xf numFmtId="0" fontId="34" fillId="534" borderId="533"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46" borderId="445" xfId="0">
      <alignment horizontal="center" vertical="center" wrapText="1"/>
    </xf>
    <xf numFmtId="0" fontId="34" fillId="534" borderId="533"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49" borderId="448" xfId="0">
      <alignment horizontal="left" vertical="center" wrapText="1"/>
    </xf>
    <xf numFmtId="0" fontId="34" fillId="450" borderId="449" xfId="0">
      <alignment horizontal="center" vertical="center" wrapText="1"/>
    </xf>
    <xf numFmtId="0" fontId="34" fillId="534" borderId="533"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49" fontId="7" fillId="369" borderId="368" xfId="0">
      <alignment horizontal="left"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416" borderId="415" xfId="0">
      <alignment horizontal="left" vertical="center"/>
    </xf>
    <xf numFmtId="0" fontId="34" fillId="418" borderId="417" xfId="0">
      <alignment horizontal="center" vertical="center"/>
    </xf>
    <xf numFmtId="181" fontId="34" fillId="510" borderId="509" xfId="0">
      <alignment horizontal="right" vertical="center"/>
    </xf>
    <xf numFmtId="181" fontId="34" fillId="510" borderId="509" xfId="0">
      <alignment horizontal="right" vertical="center"/>
    </xf>
    <xf numFmtId="0" fontId="36" fillId="422" borderId="421" xfId="0">
      <alignment horizontal="center" vertical="center"/>
    </xf>
    <xf numFmtId="49" fontId="34" fillId="471" borderId="470" xfId="0">
      <alignment horizontal="left" vertical="center" wrapText="1"/>
    </xf>
    <xf numFmtId="49" fontId="34" fillId="471" borderId="470" xfId="0">
      <alignment horizontal="left" vertical="center" wrapText="1"/>
    </xf>
    <xf numFmtId="49" fontId="34" fillId="471" borderId="470"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9" borderId="448" xfId="0">
      <alignment horizontal="left" vertical="center" wrapText="1"/>
    </xf>
    <xf numFmtId="0" fontId="34" fillId="450" borderId="449" xfId="0">
      <alignment horizontal="center" vertical="center" wrapText="1"/>
    </xf>
    <xf numFmtId="0" fontId="34" fillId="411" borderId="410"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35" borderId="534" xfId="0"/>
    <xf numFmtId="0" fontId="34" fillId="449" borderId="448" xfId="0">
      <alignment horizontal="left" vertical="center" wrapText="1"/>
    </xf>
    <xf numFmtId="0" fontId="34" fillId="449" borderId="448" xfId="0">
      <alignment horizontal="left" vertical="center" wrapText="1"/>
    </xf>
    <xf numFmtId="0" fontId="34" fillId="449" borderId="448" xfId="0">
      <alignment horizontal="left" vertical="center" wrapText="1"/>
    </xf>
    <xf numFmtId="0" fontId="7" fillId="345" borderId="344" xfId="0">
      <alignment horizontal="center" vertical="center" wrapText="1"/>
    </xf>
    <xf numFmtId="0" fontId="7" fillId="345" borderId="344" xfId="0">
      <alignment horizontal="center" vertical="center" wrapText="1"/>
    </xf>
    <xf numFmtId="0" fontId="7" fillId="460" borderId="459" xfId="0">
      <alignmen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08" borderId="307" xfId="0"/>
    <xf numFmtId="0" fontId="11" fillId="308" borderId="307" xfId="0"/>
    <xf numFmtId="0" fontId="11" fillId="308" borderId="307" xfId="0"/>
    <xf numFmtId="0" fontId="11" fillId="308" borderId="307" xfId="0"/>
    <xf numFmtId="0" fontId="11" fillId="455" borderId="454" xfId="0">
      <alignment horizontal="center" vertical="center" wrapText="1"/>
    </xf>
    <xf numFmtId="0" fontId="11" fillId="455" borderId="454" xfId="0">
      <alignment horizontal="center" vertical="center" wrapText="1"/>
    </xf>
    <xf numFmtId="0" fontId="7" fillId="460" borderId="459" xfId="0">
      <alignmen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11" borderId="310" xfId="0"/>
    <xf numFmtId="0" fontId="11" fillId="311" borderId="310" xfId="0"/>
    <xf numFmtId="0" fontId="11" fillId="311" borderId="310" xfId="0"/>
    <xf numFmtId="0" fontId="11" fillId="311" borderId="310" xfId="0"/>
    <xf numFmtId="0" fontId="11" fillId="455" borderId="454" xfId="0">
      <alignment horizontal="center" vertical="center" wrapText="1"/>
    </xf>
    <xf numFmtId="0" fontId="11" fillId="455" borderId="454" xfId="0">
      <alignment horizontal="center" vertical="center" wrapText="1"/>
    </xf>
    <xf numFmtId="0" fontId="7" fillId="460" borderId="459" xfId="0">
      <alignment vertical="center"/>
    </xf>
    <xf numFmtId="179" fontId="34" fillId="565" borderId="535" xfId="0" applyFill="1">
      <alignment horizontal="right" vertical="center" wrapText="1"/>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533" borderId="532" xfId="0">
      <alignment horizontal="center" vertical="center"/>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11" fillId="455" borderId="454" xfId="0">
      <alignment horizontal="center" vertical="center" wrapText="1"/>
    </xf>
    <xf numFmtId="0" fontId="11" fillId="455" borderId="454" xfId="0">
      <alignment horizontal="center" vertical="center" wrapText="1"/>
    </xf>
    <xf numFmtId="0" fontId="7" fillId="460" borderId="459" xfId="0">
      <alignment vertical="center"/>
    </xf>
    <xf numFmtId="179" fontId="34" fillId="511" borderId="510" xfId="0">
      <alignment horizontal="right" vertical="center" wrapText="1"/>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08" borderId="307" xfId="0"/>
    <xf numFmtId="0" fontId="11" fillId="308" borderId="307" xfId="0"/>
    <xf numFmtId="0" fontId="11" fillId="308" borderId="307" xfId="0"/>
    <xf numFmtId="0" fontId="11" fillId="308" borderId="307" xfId="0"/>
    <xf numFmtId="0" fontId="11" fillId="455" borderId="454" xfId="0">
      <alignment horizontal="center" vertical="center" wrapText="1"/>
    </xf>
    <xf numFmtId="0" fontId="11" fillId="455" borderId="454" xfId="0">
      <alignment horizontal="center" vertical="center" wrapText="1"/>
    </xf>
    <xf numFmtId="0" fontId="7" fillId="460" borderId="459" xfId="0">
      <alignment vertical="center"/>
    </xf>
    <xf numFmtId="0" fontId="34" fillId="404" borderId="403" xfId="0">
      <alignment horizontal="center" vertical="center"/>
    </xf>
    <xf numFmtId="181" fontId="34" fillId="406" borderId="405" xfId="0">
      <alignment horizontal="right" vertical="center"/>
    </xf>
    <xf numFmtId="181" fontId="34" fillId="409" borderId="408" xfId="0">
      <alignment horizontal="right" vertical="center"/>
    </xf>
    <xf numFmtId="0" fontId="11" fillId="311" borderId="310" xfId="0"/>
    <xf numFmtId="0" fontId="11" fillId="311" borderId="310" xfId="0"/>
    <xf numFmtId="0" fontId="11" fillId="311" borderId="310" xfId="0"/>
    <xf numFmtId="0" fontId="11" fillId="311" borderId="310" xfId="0"/>
    <xf numFmtId="0" fontId="11" fillId="455" borderId="454" xfId="0">
      <alignment horizontal="center" vertical="center" wrapText="1"/>
    </xf>
    <xf numFmtId="0" fontId="11" fillId="455" borderId="454" xfId="0">
      <alignment horizontal="center" vertical="center" wrapText="1"/>
    </xf>
    <xf numFmtId="0" fontId="7" fillId="460" borderId="459" xfId="0">
      <alignmen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0" fontId="36" fillId="533" borderId="532" xfId="0">
      <alignment horizontal="center" vertical="center"/>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416" borderId="415" xfId="0">
      <alignment horizontal="lef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64" borderId="463" xfId="0"/>
    <xf numFmtId="0" fontId="34" fillId="464" borderId="463" xfId="0"/>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12" borderId="511"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4" fontId="34" fillId="537" borderId="536" xfId="0">
      <alignment horizontal="right" vertical="center"/>
    </xf>
    <xf numFmtId="184" fontId="34" fillId="537" borderId="536"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4" fontId="34" fillId="537" borderId="536" xfId="0">
      <alignment horizontal="right" vertical="center"/>
    </xf>
    <xf numFmtId="184" fontId="34" fillId="537" borderId="536"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533" borderId="532" xfId="0">
      <alignment horizontal="center" vertical="center"/>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4" fontId="34" fillId="537" borderId="536" xfId="0">
      <alignment horizontal="right" vertical="center"/>
    </xf>
    <xf numFmtId="184" fontId="34" fillId="538" borderId="537"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4" fontId="34" fillId="537" borderId="536" xfId="0">
      <alignment horizontal="right" vertical="center"/>
    </xf>
    <xf numFmtId="184" fontId="34" fillId="538" borderId="537"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4" fontId="34" fillId="537" borderId="536" xfId="0">
      <alignment horizontal="right" vertical="center"/>
    </xf>
    <xf numFmtId="184" fontId="34" fillId="538" borderId="537"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539" borderId="538"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0" fontId="34" fillId="469" borderId="468" xfId="0">
      <alignment horizontal="right" vertical="center"/>
    </xf>
    <xf numFmtId="49" fontId="36" fillId="519" borderId="518" xfId="0">
      <alignment horizontal="center" vertical="center" wrapText="1"/>
    </xf>
    <xf numFmtId="49" fontId="34" fillId="471" borderId="470" xfId="0">
      <alignment horizontal="left" vertical="center" wrapText="1"/>
    </xf>
    <xf numFmtId="49" fontId="34" fillId="471" borderId="470" xfId="0">
      <alignment horizontal="left" vertical="center" wrapText="1"/>
    </xf>
    <xf numFmtId="49" fontId="34" fillId="471" borderId="470"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0" fontId="34" fillId="469" borderId="468"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12" borderId="511"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512" borderId="511" xfId="0"/>
    <xf numFmtId="0" fontId="35" fillId="465" borderId="464" xfId="0"/>
    <xf numFmtId="0" fontId="35" fillId="465" borderId="464" xfId="0"/>
    <xf numFmtId="0" fontId="35" fillId="465" borderId="464" xfId="0"/>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411" borderId="410"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533" borderId="532" xfId="0">
      <alignment horizontal="center" vertical="center"/>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02" borderId="401" xfId="0">
      <alignment horizontal="left" vertical="center" wrapText="1"/>
    </xf>
    <xf numFmtId="0" fontId="34" fillId="540" borderId="539" xfId="0">
      <alignment horizontal="center" vertical="center" wrapText="1"/>
    </xf>
    <xf numFmtId="0" fontId="7" fillId="306" borderId="305" xfId="0">
      <alignment vertical="center"/>
    </xf>
    <xf numFmtId="178" fontId="12" fillId="541" borderId="540" xfId="0">
      <alignment horizontal="righ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540" borderId="539" xfId="0">
      <alignment horizontal="center" vertical="center" wrapText="1"/>
    </xf>
    <xf numFmtId="0" fontId="7" fillId="306" borderId="305" xfId="0">
      <alignment vertical="center"/>
    </xf>
    <xf numFmtId="178" fontId="12" fillId="542" borderId="541" xfId="0">
      <alignment horizontal="righ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540" borderId="539" xfId="0">
      <alignment horizontal="center" vertical="center" wrapText="1"/>
    </xf>
    <xf numFmtId="0" fontId="7" fillId="460" borderId="459" xfId="0">
      <alignmen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540" borderId="539" xfId="0">
      <alignment horizontal="center" vertical="center" wrapText="1"/>
    </xf>
    <xf numFmtId="0" fontId="7" fillId="460" borderId="459" xfId="0">
      <alignmen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539" borderId="538"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02" borderId="401" xfId="0">
      <alignment horizontal="left" vertical="center" wrapText="1"/>
    </xf>
    <xf numFmtId="0" fontId="34" fillId="540" borderId="539" xfId="0">
      <alignment horizontal="center" vertical="center" wrapText="1"/>
    </xf>
    <xf numFmtId="0" fontId="7" fillId="306" borderId="305" xfId="0">
      <alignment vertical="center"/>
    </xf>
    <xf numFmtId="178" fontId="12" fillId="541" borderId="540" xfId="0">
      <alignment horizontal="righ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540" borderId="539" xfId="0">
      <alignment horizontal="center" vertical="center" wrapText="1"/>
    </xf>
    <xf numFmtId="0" fontId="7" fillId="306" borderId="305" xfId="0">
      <alignment vertical="center"/>
    </xf>
    <xf numFmtId="178" fontId="12" fillId="542" borderId="541" xfId="0">
      <alignment horizontal="righ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540" borderId="539" xfId="0">
      <alignment horizontal="center" vertical="center" wrapText="1"/>
    </xf>
    <xf numFmtId="0" fontId="7" fillId="460" borderId="459" xfId="0">
      <alignmen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49" borderId="448" xfId="0">
      <alignment horizontal="left" vertical="center" wrapText="1"/>
    </xf>
    <xf numFmtId="0" fontId="34" fillId="543" borderId="542" xfId="0">
      <alignment horizontal="center" vertical="center" wrapText="1"/>
    </xf>
    <xf numFmtId="0" fontId="7" fillId="460" borderId="459" xfId="0">
      <alignmen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0" fontId="36" fillId="539" borderId="538"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416" borderId="415" xfId="0">
      <alignment horizontal="lef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9" borderId="448" xfId="0">
      <alignment horizontal="left" vertical="center" wrapText="1"/>
    </xf>
    <xf numFmtId="0" fontId="34" fillId="450" borderId="449" xfId="0">
      <alignment horizontal="center" vertical="center" wrapText="1"/>
    </xf>
    <xf numFmtId="0" fontId="34" fillId="411" borderId="410"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544" borderId="543"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545" borderId="544"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49" borderId="448" xfId="0">
      <alignment horizontal="left" vertical="center" wrapText="1"/>
    </xf>
    <xf numFmtId="0" fontId="34" fillId="450" borderId="449" xfId="0">
      <alignment horizontal="center" vertical="center" wrapText="1"/>
    </xf>
    <xf numFmtId="0" fontId="34" fillId="544" borderId="543"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0" fontId="36" fillId="539" borderId="538"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416" borderId="415" xfId="0">
      <alignment horizontal="lef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49" borderId="448" xfId="0">
      <alignment horizontal="left" vertical="center" wrapText="1"/>
    </xf>
    <xf numFmtId="0" fontId="34" fillId="450" borderId="449" xfId="0">
      <alignment horizontal="center" vertical="center" wrapText="1"/>
    </xf>
    <xf numFmtId="0" fontId="34" fillId="411" borderId="410"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533" borderId="532" xfId="0">
      <alignment horizontal="center" vertical="center"/>
    </xf>
    <xf numFmtId="49" fontId="34" fillId="408" borderId="407" xfId="0">
      <alignment horizontal="left" vertical="center" wrapText="1"/>
    </xf>
    <xf numFmtId="49" fontId="34" fillId="408" borderId="407" xfId="0">
      <alignment horizontal="left" vertical="center" wrapText="1"/>
    </xf>
    <xf numFmtId="49" fontId="34" fillId="408" borderId="407"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534" borderId="533" xfId="0">
      <alignment horizontal="left" vertical="center"/>
    </xf>
    <xf numFmtId="178" fontId="12" fillId="541" borderId="540" xfId="0">
      <alignment horizontal="right" vertical="center"/>
    </xf>
    <xf numFmtId="0" fontId="34" fillId="404" borderId="403" xfId="0">
      <alignment horizontal="center" vertical="center"/>
    </xf>
    <xf numFmtId="181" fontId="34" fillId="406" borderId="405" xfId="0">
      <alignment horizontal="right" vertical="center"/>
    </xf>
    <xf numFmtId="183" fontId="34" fillId="467" borderId="46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46" borderId="445" xfId="0">
      <alignment horizontal="center" vertical="center" wrapText="1"/>
    </xf>
    <xf numFmtId="0" fontId="34" fillId="534" borderId="533" xfId="0">
      <alignment horizontal="left" vertical="center"/>
    </xf>
    <xf numFmtId="178" fontId="12" fillId="542" borderId="541" xfId="0">
      <alignment horizontal="righ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402" borderId="401" xfId="0">
      <alignment horizontal="left" vertical="center" wrapText="1"/>
    </xf>
    <xf numFmtId="0" fontId="34" fillId="446" borderId="445" xfId="0">
      <alignment horizontal="center" vertical="center" wrapText="1"/>
    </xf>
    <xf numFmtId="0" fontId="34" fillId="544" borderId="543" xfId="0">
      <alignment horizontal="left" vertical="center"/>
    </xf>
    <xf numFmtId="0" fontId="34" fillId="404" borderId="403" xfId="0">
      <alignment horizontal="center" vertical="center"/>
    </xf>
    <xf numFmtId="183" fontId="34" fillId="466" borderId="465" xfId="0">
      <alignment horizontal="right" vertical="center"/>
    </xf>
    <xf numFmtId="183" fontId="34" fillId="467" borderId="466"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49" borderId="448" xfId="0">
      <alignment horizontal="left" vertical="center" wrapText="1"/>
    </xf>
    <xf numFmtId="0" fontId="34" fillId="450" borderId="449" xfId="0">
      <alignment horizontal="center" vertical="center" wrapText="1"/>
    </xf>
    <xf numFmtId="0" fontId="34" fillId="544" borderId="543"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545" borderId="544"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544" borderId="543"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545" borderId="544"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49" borderId="448" xfId="0">
      <alignment horizontal="left" vertical="center" wrapText="1"/>
    </xf>
    <xf numFmtId="0" fontId="34" fillId="450" borderId="449" xfId="0">
      <alignment horizontal="center" vertical="center" wrapText="1"/>
    </xf>
    <xf numFmtId="0" fontId="34" fillId="544" borderId="543" xfId="0">
      <alignment horizontal="left" vertical="center"/>
    </xf>
    <xf numFmtId="0" fontId="34" fillId="413" borderId="412" xfId="0">
      <alignment horizontal="center" vertical="center"/>
    </xf>
    <xf numFmtId="181" fontId="34" fillId="414" borderId="413" xfId="0">
      <alignment horizontal="right" vertical="center"/>
    </xf>
    <xf numFmtId="181" fontId="34" fillId="414" borderId="413" xfId="0">
      <alignment horizontal="right" vertical="center"/>
    </xf>
    <xf numFmtId="0" fontId="36" fillId="539" borderId="538" xfId="0">
      <alignment horizontal="center" vertical="center"/>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21" borderId="420" xfId="0">
      <alignment horizontal="left" vertical="center" wrapText="1"/>
    </xf>
    <xf numFmtId="0" fontId="34" fillId="463" borderId="462" xfId="0">
      <alignment horizontal="center" vertical="center" wrapText="1"/>
    </xf>
    <xf numFmtId="0" fontId="34" fillId="416" borderId="415" xfId="0">
      <alignment horizontal="left" vertical="center"/>
    </xf>
    <xf numFmtId="0" fontId="34" fillId="418" borderId="417" xfId="0">
      <alignment horizontal="center" vertical="center"/>
    </xf>
    <xf numFmtId="0" fontId="34" fillId="419" borderId="418" xfId="0">
      <alignment horizontal="right" vertical="center"/>
    </xf>
    <xf numFmtId="0" fontId="34" fillId="419" borderId="418" xfId="0">
      <alignment horizontal="right" vertical="center"/>
    </xf>
    <xf numFmtId="0" fontId="34" fillId="436" borderId="435" xfId="0">
      <alignment horizontal="center" vertical="center"/>
    </xf>
    <xf numFmtId="0" fontId="34" fillId="421" borderId="420" xfId="0">
      <alignment horizontal="left" vertical="center" wrapText="1"/>
    </xf>
    <xf numFmtId="0" fontId="34" fillId="421" borderId="420" xfId="0">
      <alignment horizontal="left" vertical="center" wrapText="1"/>
    </xf>
    <xf numFmtId="0" fontId="34" fillId="421" borderId="420"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512" borderId="511" xfId="0"/>
    <xf numFmtId="0" fontId="35" fillId="465" borderId="464" xfId="0"/>
    <xf numFmtId="0" fontId="35" fillId="465" borderId="464" xfId="0"/>
    <xf numFmtId="0" fontId="35" fillId="465" borderId="464" xfId="0"/>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0" fontId="36" fillId="422" borderId="421" xfId="0">
      <alignment horizontal="center"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441" borderId="440" xfId="0"/>
    <xf numFmtId="0" fontId="29" fillId="283" borderId="282" xfId="0">
      <alignment horizontal="center" vertical="center"/>
    </xf>
    <xf numFmtId="0" fontId="29" fillId="283" borderId="282" xfId="0">
      <alignment horizontal="center" vertical="center"/>
    </xf>
    <xf numFmtId="0" fontId="29" fillId="283" borderId="282" xfId="0">
      <alignment horizontal="center"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0" fontId="34" fillId="441" borderId="440" xfId="0"/>
    <xf numFmtId="0" fontId="34" fillId="385" borderId="384" xfId="0">
      <alignment horizontal="right" vertical="center"/>
    </xf>
    <xf numFmtId="0" fontId="34" fillId="385" borderId="384" xfId="0">
      <alignment horizontal="right" vertical="center"/>
    </xf>
    <xf numFmtId="0" fontId="34" fillId="385" borderId="384" xfId="0">
      <alignment horizontal="right" vertical="center"/>
    </xf>
    <xf numFmtId="49" fontId="34" fillId="386" borderId="385" xfId="0">
      <alignment horizontal="left" vertical="center" wrapText="1"/>
    </xf>
    <xf numFmtId="0" fontId="34" fillId="387" borderId="386" xfId="0">
      <alignment horizontal="left" vertical="center" wrapText="1"/>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4" fillId="443" borderId="442" xfId="0"/>
    <xf numFmtId="0" fontId="34" fillId="388" borderId="387" xfId="0">
      <alignment horizontal="right" vertical="center"/>
    </xf>
    <xf numFmtId="0" fontId="34" fillId="388" borderId="387" xfId="0">
      <alignment horizontal="right" vertical="center"/>
    </xf>
    <xf numFmtId="0" fontId="34" fillId="388" borderId="387" xfId="0">
      <alignment horizontal="right" vertical="center"/>
    </xf>
    <xf numFmtId="0" fontId="35" fillId="390" borderId="389" xfId="0">
      <alignment horizontal="center" vertical="center"/>
    </xf>
    <xf numFmtId="0" fontId="35" fillId="391" borderId="390"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3" borderId="392"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4" fillId="546" borderId="545" xfId="0"/>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4" fillId="547" borderId="546" xfId="0">
      <alignment horizontal="left" vertical="center"/>
    </xf>
    <xf numFmtId="0" fontId="34" fillId="548" borderId="547" xfId="0">
      <alignment horizontal="center" vertical="center" wrapText="1"/>
    </xf>
    <xf numFmtId="0" fontId="34" fillId="547" borderId="546" xfId="0">
      <alignment horizontal="left" vertical="center"/>
    </xf>
    <xf numFmtId="0" fontId="35" fillId="549" borderId="548" xfId="0">
      <alignment horizontal="center" vertical="center"/>
    </xf>
    <xf numFmtId="0" fontId="34" fillId="489" borderId="488" xfId="0">
      <alignment horizontal="right" vertical="center"/>
    </xf>
    <xf numFmtId="0" fontId="34" fillId="489" borderId="488" xfId="0">
      <alignment horizontal="right" vertical="center"/>
    </xf>
    <xf numFmtId="0" fontId="34" fillId="550" borderId="549" xfId="0">
      <alignment horizontal="center" vertical="center"/>
    </xf>
    <xf numFmtId="0" fontId="34" fillId="505" borderId="504" xfId="0">
      <alignment horizontal="left" vertical="center" wrapText="1"/>
    </xf>
    <xf numFmtId="0" fontId="34" fillId="505" borderId="504" xfId="0">
      <alignment horizontal="left" vertical="center" wrapText="1"/>
    </xf>
    <xf numFmtId="0" fontId="34" fillId="505" borderId="504" xfId="0">
      <alignment horizontal="left" vertical="center" wrapText="1"/>
    </xf>
    <xf numFmtId="0" fontId="34" fillId="547" borderId="546" xfId="0">
      <alignment horizontal="left" vertical="center"/>
    </xf>
    <xf numFmtId="0" fontId="34" fillId="548" borderId="547" xfId="0">
      <alignment horizontal="center" vertical="center" wrapText="1"/>
    </xf>
    <xf numFmtId="0" fontId="34" fillId="547" borderId="546" xfId="0">
      <alignment horizontal="left" vertical="center"/>
    </xf>
    <xf numFmtId="0" fontId="34" fillId="452" borderId="451" xfId="0">
      <alignment horizontal="center" vertical="center"/>
    </xf>
    <xf numFmtId="0" fontId="34" fillId="489" borderId="488" xfId="0">
      <alignment horizontal="right" vertical="center"/>
    </xf>
    <xf numFmtId="0" fontId="34" fillId="489" borderId="488" xfId="0">
      <alignment horizontal="right" vertical="center"/>
    </xf>
    <xf numFmtId="0" fontId="34" fillId="550" borderId="549" xfId="0">
      <alignment horizontal="center" vertical="center"/>
    </xf>
    <xf numFmtId="0" fontId="34" fillId="505" borderId="504" xfId="0">
      <alignment horizontal="left" vertical="center" wrapText="1"/>
    </xf>
    <xf numFmtId="0" fontId="34" fillId="505" borderId="504" xfId="0">
      <alignment horizontal="left" vertical="center" wrapText="1"/>
    </xf>
    <xf numFmtId="0" fontId="34" fillId="505" borderId="504" xfId="0">
      <alignment horizontal="left" vertical="center" wrapText="1"/>
    </xf>
    <xf numFmtId="0" fontId="34" fillId="547" borderId="546" xfId="0">
      <alignment horizontal="left" vertical="center"/>
    </xf>
    <xf numFmtId="0" fontId="34" fillId="548" borderId="547" xfId="0">
      <alignment horizontal="center" vertical="center" wrapText="1"/>
    </xf>
    <xf numFmtId="0" fontId="34" fillId="547" borderId="546"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49" fontId="36" fillId="551" borderId="550" xfId="0">
      <alignment horizontal="center" vertical="center" wrapText="1"/>
    </xf>
    <xf numFmtId="49" fontId="34" fillId="552" borderId="551" xfId="0">
      <alignment horizontal="left" vertical="center" wrapText="1"/>
    </xf>
    <xf numFmtId="49" fontId="34" fillId="552" borderId="551" xfId="0">
      <alignment horizontal="left" vertical="center" wrapText="1"/>
    </xf>
    <xf numFmtId="49" fontId="34" fillId="552" borderId="551" xfId="0">
      <alignment horizontal="left" vertical="center" wrapText="1"/>
    </xf>
    <xf numFmtId="0" fontId="34" fillId="547" borderId="546" xfId="0">
      <alignment horizontal="left" vertical="center"/>
    </xf>
    <xf numFmtId="0" fontId="34" fillId="548" borderId="547" xfId="0">
      <alignment horizontal="center" vertical="center" wrapText="1"/>
    </xf>
    <xf numFmtId="0" fontId="7" fillId="306" borderId="305" xfId="0">
      <alignment vertical="center"/>
    </xf>
    <xf numFmtId="179" fontId="34" fillId="459" borderId="458" xfId="0">
      <alignment horizontal="righ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47" borderId="546" xfId="0">
      <alignment horizontal="left" vertical="center"/>
    </xf>
    <xf numFmtId="0" fontId="34" fillId="548" borderId="547" xfId="0">
      <alignment horizontal="center" vertical="center" wrapText="1"/>
    </xf>
    <xf numFmtId="0" fontId="7" fillId="306" borderId="305" xfId="0">
      <alignmen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47" borderId="546" xfId="0">
      <alignment horizontal="left" vertical="center"/>
    </xf>
    <xf numFmtId="0" fontId="34" fillId="548" borderId="547" xfId="0">
      <alignment horizontal="center" vertical="center" wrapText="1"/>
    </xf>
    <xf numFmtId="0" fontId="7" fillId="306" borderId="305" xfId="0">
      <alignmen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49" fontId="36" fillId="551" borderId="550"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4" fillId="525" borderId="524" xfId="0"/>
    <xf numFmtId="0" fontId="35" fillId="486" borderId="485" xfId="0">
      <alignment horizontal="left" vertical="center"/>
    </xf>
    <xf numFmtId="0" fontId="35" fillId="486" borderId="485" xfId="0">
      <alignment horizontal="left" vertical="center"/>
    </xf>
    <xf numFmtId="0" fontId="35" fillId="486" borderId="485"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08" borderId="507"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08" borderId="507"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25" borderId="424" xfId="0">
      <alignment horizontal="center"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26" borderId="425" xfId="0">
      <alignment horizontal="center" vertical="center"/>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26" borderId="425" xfId="0">
      <alignment horizontal="center" vertical="center"/>
    </xf>
    <xf numFmtId="0" fontId="34" fillId="403" borderId="402" xfId="0">
      <alignment horizontal="center" vertical="center" wrapText="1"/>
    </xf>
    <xf numFmtId="0" fontId="34" fillId="396" borderId="395" xfId="0">
      <alignment horizontal="left" vertical="center"/>
    </xf>
    <xf numFmtId="0" fontId="34" fillId="555" borderId="554" xfId="0">
      <alignment horizontal="center" vertical="center"/>
    </xf>
    <xf numFmtId="181" fontId="34" fillId="497" borderId="496" xfId="0">
      <alignment horizontal="right" vertical="center"/>
    </xf>
    <xf numFmtId="181" fontId="34" fillId="497" borderId="496" xfId="0">
      <alignment horizontal="right" vertical="center"/>
    </xf>
    <xf numFmtId="49" fontId="36" fillId="558" borderId="557"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27" borderId="426" xfId="0">
      <alignment horizontal="center" vertical="center"/>
    </xf>
    <xf numFmtId="0" fontId="34" fillId="405" borderId="404" xfId="0">
      <alignment horizontal="center" vertical="center" wrapText="1"/>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25" borderId="424" xfId="0">
      <alignment horizontal="center" vertical="center"/>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533" borderId="532"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27" borderId="426" xfId="0">
      <alignment horizontal="center" vertical="center"/>
    </xf>
    <xf numFmtId="0" fontId="34" fillId="405" borderId="404"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180" fontId="34" fillId="469" borderId="468" xfId="0">
      <alignment horizontal="right" vertical="center"/>
    </xf>
    <xf numFmtId="180" fontId="34" fillId="559" borderId="558"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6" borderId="395" xfId="0">
      <alignment horizontal="left" vertical="center"/>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76" borderId="475" xfId="0">
      <alignment horizontal="left" vertical="center" wrapText="1"/>
    </xf>
    <xf numFmtId="0" fontId="34" fillId="425" borderId="424" xfId="0">
      <alignment horizontal="center" vertical="center"/>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526" borderId="525" xfId="0">
      <alignment horizontal="left" vertical="center" wrapText="1"/>
    </xf>
    <xf numFmtId="0" fontId="34" fillId="426" borderId="425" xfId="0">
      <alignment horizontal="center" vertical="center"/>
    </xf>
    <xf numFmtId="0" fontId="34" fillId="396" borderId="395" xfId="0">
      <alignment horizontal="left" vertical="center"/>
    </xf>
    <xf numFmtId="0" fontId="34" fillId="404" borderId="403"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77" borderId="476" xfId="0">
      <alignment horizontal="left" vertical="center" wrapText="1"/>
    </xf>
    <xf numFmtId="0" fontId="34" fillId="427" borderId="426" xfId="0">
      <alignment horizontal="center" vertical="center"/>
    </xf>
    <xf numFmtId="0" fontId="34" fillId="396" borderId="395" xfId="0">
      <alignment horizontal="left" vertical="center"/>
    </xf>
    <xf numFmtId="0" fontId="34" fillId="555" borderId="554" xfId="0">
      <alignment horizontal="center" vertical="center"/>
    </xf>
    <xf numFmtId="181" fontId="34" fillId="556" borderId="555" xfId="0">
      <alignment horizontal="right" vertical="center"/>
    </xf>
    <xf numFmtId="181" fontId="34" fillId="556" borderId="555" xfId="0">
      <alignment horizontal="right" vertical="center"/>
    </xf>
    <xf numFmtId="49" fontId="36" fillId="557" borderId="556"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35" fillId="394" borderId="393" xfId="0">
      <alignment horizontal="left" vertical="center"/>
    </xf>
    <xf numFmtId="0" fontId="35" fillId="495" borderId="494" xfId="0">
      <alignment horizontal="left" vertical="center"/>
    </xf>
    <xf numFmtId="0" fontId="35" fillId="495" borderId="494" xfId="0">
      <alignment horizontal="left" vertical="center"/>
    </xf>
    <xf numFmtId="0" fontId="34" fillId="546" borderId="545" xfId="0"/>
    <xf numFmtId="0" fontId="35" fillId="495" borderId="494" xfId="0">
      <alignment horizontal="left" vertical="center"/>
    </xf>
    <xf numFmtId="0" fontId="35" fillId="495" borderId="494" xfId="0">
      <alignment horizontal="left" vertical="center"/>
    </xf>
    <xf numFmtId="0" fontId="35" fillId="495" borderId="494" xfId="0">
      <alignment horizontal="left" vertical="center"/>
    </xf>
    <xf numFmtId="0" fontId="7" fillId="560" borderId="559" xfId="0">
      <alignment wrapText="1"/>
    </xf>
    <xf numFmtId="0" fontId="7" fillId="345" borderId="344" xfId="0">
      <alignment horizontal="center" vertical="center" wrapText="1"/>
    </xf>
    <xf numFmtId="0" fontId="7" fillId="306" borderId="305" xfId="0">
      <alignment vertical="center"/>
    </xf>
    <xf numFmtId="180" fontId="7" fillId="232" borderId="231" xfId="0">
      <alignment horizontal="right" vertical="center"/>
    </xf>
    <xf numFmtId="0" fontId="34" fillId="561" borderId="560" xfId="0">
      <alignment horizontal="center" vertical="center"/>
    </xf>
    <xf numFmtId="181" fontId="34" fillId="497" borderId="496" xfId="0">
      <alignment horizontal="right" vertical="center"/>
    </xf>
    <xf numFmtId="180" fontId="34" fillId="562" borderId="561" xfId="0">
      <alignment horizontal="center" vertical="center" wrapText="1"/>
    </xf>
    <xf numFmtId="49" fontId="36" fillId="551" borderId="550" xfId="0">
      <alignment horizontal="center" vertical="center" wrapText="1"/>
    </xf>
    <xf numFmtId="49" fontId="7" fillId="317" borderId="316" xfId="0">
      <alignment horizontal="left" vertical="center" wrapText="1"/>
    </xf>
    <xf numFmtId="49" fontId="7" fillId="317" borderId="316" xfId="0">
      <alignment horizontal="left" vertical="center" wrapText="1"/>
    </xf>
    <xf numFmtId="49" fontId="7" fillId="317" borderId="316" xfId="0">
      <alignment horizontal="left" vertical="center" wrapText="1"/>
    </xf>
    <xf numFmtId="0" fontId="34" fillId="499" borderId="498" xfId="0"/>
    <xf numFmtId="0" fontId="34" fillId="499" borderId="498" xfId="0"/>
    <xf numFmtId="0" fontId="34" fillId="499" borderId="498" xfId="0"/>
    <xf numFmtId="0" fontId="34" fillId="499" borderId="498" xfId="0"/>
    <xf numFmtId="0" fontId="34" fillId="499" borderId="498" xfId="0"/>
    <xf numFmtId="0" fontId="34" fillId="501" borderId="500" xfId="0">
      <alignment horizontal="right" vertical="center"/>
    </xf>
    <xf numFmtId="0" fontId="34" fillId="502" borderId="501" xfId="0">
      <alignment horizontal="center" vertical="center"/>
    </xf>
    <xf numFmtId="0" fontId="34" fillId="501" borderId="500" xfId="0">
      <alignment horizontal="right" vertical="center"/>
    </xf>
    <xf numFmtId="0" fontId="34" fillId="501" borderId="500" xfId="0">
      <alignment horizontal="right" vertical="center"/>
    </xf>
    <xf numFmtId="0" fontId="34" fillId="501" borderId="500" xfId="0">
      <alignment horizontal="right"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441" borderId="440" xfId="0"/>
    <xf numFmtId="0" fontId="8" fillId="26" borderId="25" xfId="0">
      <alignment horizontal="center" vertical="center"/>
    </xf>
    <xf numFmtId="0" fontId="8" fillId="26" borderId="25" xfId="0">
      <alignment horizontal="center" vertical="center"/>
    </xf>
    <xf numFmtId="0" fontId="8" fillId="26" borderId="25" xfId="0">
      <alignment horizontal="center" vertical="center"/>
    </xf>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1" borderId="440" xfId="0"/>
    <xf numFmtId="0" fontId="34" fillId="442" borderId="441" xfId="0">
      <alignment horizontal="right"/>
    </xf>
    <xf numFmtId="0" fontId="34" fillId="442" borderId="441" xfId="0">
      <alignment horizontal="right"/>
    </xf>
    <xf numFmtId="0" fontId="34" fillId="442" borderId="441" xfId="0">
      <alignment horizontal="right"/>
    </xf>
    <xf numFmtId="49" fontId="34" fillId="386" borderId="385" xfId="0">
      <alignment horizontal="left" vertical="center" wrapText="1"/>
    </xf>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3" borderId="442" xfId="0"/>
    <xf numFmtId="0" fontId="34" fillId="444" borderId="443" xfId="0">
      <alignment horizontal="right"/>
    </xf>
    <xf numFmtId="0" fontId="34" fillId="444" borderId="443" xfId="0">
      <alignment horizontal="right"/>
    </xf>
    <xf numFmtId="0" fontId="34" fillId="444" borderId="443" xfId="0">
      <alignment horizontal="right"/>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2" borderId="391" xfId="0">
      <alignment horizontal="center" vertical="center" wrapText="1"/>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390" borderId="389" xfId="0">
      <alignment horizontal="center" vertical="center"/>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12" borderId="511"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49" fontId="36" fillId="423" borderId="422" xfId="0">
      <alignment horizontal="center"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563" borderId="562" xfId="0">
      <alignment horizontal="left"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563" borderId="562" xfId="0">
      <alignment horizontal="left"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64" borderId="463" xfId="0"/>
    <xf numFmtId="0" fontId="34" fillId="464" borderId="463" xfId="0"/>
    <xf numFmtId="0" fontId="34" fillId="512" borderId="511" xfId="0"/>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12" borderId="511"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397" borderId="396" xfId="0">
      <alignment horizontal="center" vertical="center" wrapText="1"/>
    </xf>
    <xf numFmtId="0" fontId="34" fillId="397" borderId="396"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3" borderId="402" xfId="0">
      <alignment horizontal="center" vertical="center" wrapText="1"/>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3" borderId="402" xfId="0">
      <alignment horizontal="center" vertical="center" wrapText="1"/>
    </xf>
    <xf numFmtId="0" fontId="34" fillId="403" borderId="402"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5" borderId="404" xfId="0">
      <alignment horizontal="center" vertical="center" wrapText="1"/>
    </xf>
    <xf numFmtId="0" fontId="34" fillId="405" borderId="404"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9" borderId="448" xfId="0">
      <alignment horizontal="left" vertical="center" wrapText="1"/>
    </xf>
    <xf numFmtId="0" fontId="34" fillId="449" borderId="448" xfId="0">
      <alignment horizontal="left" vertical="center" wrapText="1"/>
    </xf>
    <xf numFmtId="0" fontId="34" fillId="411" borderId="410" xfId="0">
      <alignment horizontal="left" vertical="center"/>
    </xf>
    <xf numFmtId="0" fontId="34" fillId="413" borderId="412" xfId="0">
      <alignment horizontal="center" vertical="center"/>
    </xf>
    <xf numFmtId="0" fontId="34" fillId="553" borderId="552" xfId="0">
      <alignment horizontal="right" vertical="center"/>
    </xf>
    <xf numFmtId="0" fontId="34" fillId="553" borderId="552" xfId="0">
      <alignment horizontal="right" vertical="center"/>
    </xf>
    <xf numFmtId="0" fontId="34" fillId="554" borderId="553" xfId="0">
      <alignment horizontal="center" vertical="center"/>
    </xf>
    <xf numFmtId="0" fontId="34" fillId="449" borderId="448" xfId="0">
      <alignment horizontal="left" vertical="center" wrapText="1"/>
    </xf>
    <xf numFmtId="0" fontId="34" fillId="449" borderId="448" xfId="0">
      <alignment horizontal="left" vertical="center" wrapText="1"/>
    </xf>
    <xf numFmtId="0" fontId="34" fillId="449" borderId="448" xfId="0">
      <alignment horizontal="left" vertical="center" wrapText="1"/>
    </xf>
    <xf numFmtId="0" fontId="34" fillId="505" borderId="504" xfId="0">
      <alignment horizontal="left" vertical="center" wrapText="1"/>
    </xf>
    <xf numFmtId="0" fontId="34" fillId="505" borderId="504" xfId="0">
      <alignment horizontal="left" vertical="center" wrapText="1"/>
    </xf>
    <xf numFmtId="0" fontId="34" fillId="547" borderId="546" xfId="0">
      <alignment horizontal="left" vertical="center"/>
    </xf>
    <xf numFmtId="179" fontId="34" fillId="459" borderId="458" xfId="0">
      <alignment horizontal="righ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34" fillId="505" borderId="504" xfId="0">
      <alignment horizontal="left" vertical="center" wrapText="1"/>
    </xf>
    <xf numFmtId="0" fontId="34" fillId="547" borderId="546" xfId="0">
      <alignment horizontal="left" vertical="center"/>
    </xf>
    <xf numFmtId="179" fontId="34" fillId="459" borderId="458" xfId="0">
      <alignment horizontal="righ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34" fillId="505" borderId="504" xfId="0">
      <alignment horizontal="left" vertical="center" wrapText="1"/>
    </xf>
    <xf numFmtId="0" fontId="34" fillId="547" borderId="546"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34" fillId="505" borderId="504" xfId="0">
      <alignment horizontal="left" vertical="center" wrapText="1"/>
    </xf>
    <xf numFmtId="0" fontId="34" fillId="547" borderId="546"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7" fillId="306" borderId="305" xfId="0">
      <alignment vertical="center"/>
    </xf>
    <xf numFmtId="0" fontId="7" fillId="337" borderId="336" xfId="0">
      <alignment horizontal="left" vertical="center"/>
    </xf>
    <xf numFmtId="180" fontId="12" fillId="564" borderId="563" xfId="0">
      <alignment horizontal="righ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11" fillId="309" borderId="308" xfId="0">
      <alignment vertical="center"/>
    </xf>
    <xf numFmtId="0" fontId="7" fillId="337" borderId="336" xfId="0">
      <alignment horizontal="left" vertical="center"/>
    </xf>
    <xf numFmtId="180" fontId="12" fillId="564" borderId="563" xfId="0">
      <alignment horizontal="righ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11" fillId="309" borderId="308" xfId="0">
      <alignment vertical="center"/>
    </xf>
    <xf numFmtId="0" fontId="7" fillId="337" borderId="336"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11" fillId="309" borderId="308" xfId="0">
      <alignment vertical="center"/>
    </xf>
    <xf numFmtId="0" fontId="7" fillId="337" borderId="336"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7" fillId="306" borderId="305" xfId="0">
      <alignment vertical="center"/>
    </xf>
    <xf numFmtId="0" fontId="7" fillId="337" borderId="336" xfId="0">
      <alignment horizontal="left" vertical="center"/>
    </xf>
    <xf numFmtId="180" fontId="12" fillId="564" borderId="563" xfId="0">
      <alignment horizontal="righ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11" fillId="309" borderId="308" xfId="0">
      <alignment vertical="center"/>
    </xf>
    <xf numFmtId="0" fontId="7" fillId="337" borderId="336" xfId="0">
      <alignment horizontal="left" vertical="center"/>
    </xf>
    <xf numFmtId="180" fontId="12" fillId="564" borderId="563" xfId="0">
      <alignment horizontal="righ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11" fillId="309" borderId="308" xfId="0">
      <alignment vertical="center"/>
    </xf>
    <xf numFmtId="0" fontId="7" fillId="337" borderId="336"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08" borderId="307" xfId="0"/>
    <xf numFmtId="0" fontId="11" fillId="308" borderId="307" xfId="0"/>
    <xf numFmtId="0" fontId="11" fillId="308" borderId="307" xfId="0"/>
    <xf numFmtId="0" fontId="11" fillId="308" borderId="307" xfId="0"/>
    <xf numFmtId="0" fontId="34" fillId="505" borderId="504" xfId="0">
      <alignment horizontal="left" vertical="center" wrapText="1"/>
    </xf>
    <xf numFmtId="0" fontId="11" fillId="309" borderId="308" xfId="0">
      <alignment vertical="center"/>
    </xf>
    <xf numFmtId="0" fontId="7" fillId="337" borderId="336" xfId="0">
      <alignment horizontal="left" vertical="center"/>
    </xf>
    <xf numFmtId="0" fontId="34" fillId="452" borderId="451" xfId="0">
      <alignment horizontal="center" vertical="center"/>
    </xf>
    <xf numFmtId="181" fontId="34" fillId="497" borderId="496" xfId="0">
      <alignment horizontal="right" vertical="center"/>
    </xf>
    <xf numFmtId="181" fontId="34" fillId="497" borderId="496" xfId="0">
      <alignment horizontal="right" vertical="center"/>
    </xf>
    <xf numFmtId="0" fontId="11" fillId="311" borderId="310" xfId="0"/>
    <xf numFmtId="0" fontId="11" fillId="308" borderId="307" xfId="0"/>
    <xf numFmtId="0" fontId="11" fillId="308" borderId="307" xfId="0"/>
    <xf numFmtId="0" fontId="11" fillId="308" borderId="307" xfId="0"/>
    <xf numFmtId="0" fontId="34" fillId="421" borderId="420" xfId="0">
      <alignment horizontal="left" vertical="center" wrapText="1"/>
    </xf>
    <xf numFmtId="0" fontId="34" fillId="421" borderId="420" xfId="0">
      <alignment horizontal="left" vertical="center" wrapText="1"/>
    </xf>
    <xf numFmtId="0" fontId="34" fillId="416" borderId="415" xfId="0">
      <alignment horizontal="left" vertical="center"/>
    </xf>
    <xf numFmtId="0" fontId="34" fillId="418" borderId="417" xfId="0">
      <alignment horizontal="center" vertical="center"/>
    </xf>
    <xf numFmtId="181" fontId="34" fillId="510" borderId="509" xfId="0">
      <alignment horizontal="right" vertical="center"/>
    </xf>
    <xf numFmtId="181" fontId="34" fillId="510" borderId="509" xfId="0">
      <alignment horizontal="right" vertical="center"/>
    </xf>
    <xf numFmtId="49" fontId="36" fillId="423" borderId="422" xfId="0">
      <alignment horizontal="center" vertical="center" wrapText="1"/>
    </xf>
    <xf numFmtId="49" fontId="34" fillId="471" borderId="470" xfId="0">
      <alignment horizontal="left" vertical="center" wrapText="1"/>
    </xf>
    <xf numFmtId="49" fontId="34" fillId="471" borderId="470" xfId="0">
      <alignment horizontal="left" vertical="center" wrapText="1"/>
    </xf>
    <xf numFmtId="49" fontId="34" fillId="471" borderId="470"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512" borderId="511" xfId="0"/>
    <xf numFmtId="0" fontId="35" fillId="394" borderId="393" xfId="0">
      <alignment horizontal="left" vertical="center"/>
    </xf>
    <xf numFmtId="0" fontId="35" fillId="394" borderId="393" xfId="0">
      <alignment horizontal="left" vertical="center"/>
    </xf>
    <xf numFmtId="0" fontId="35" fillId="394" borderId="393" xfId="0">
      <alignment horizontal="left" vertical="center"/>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0" fontId="34" fillId="400" borderId="399"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512" borderId="511" xfId="0"/>
    <xf numFmtId="0" fontId="35" fillId="465" borderId="464" xfId="0"/>
    <xf numFmtId="0" fontId="35" fillId="465" borderId="464" xfId="0"/>
    <xf numFmtId="0" fontId="35" fillId="465" borderId="464" xfId="0"/>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179" fontId="34" fillId="410" borderId="409" xfId="0">
      <alignment horizontal="righ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6" fillId="422" borderId="421"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563" borderId="562" xfId="0">
      <alignment horizontal="left"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563" borderId="562" xfId="0">
      <alignment horizontal="left"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0" fontId="34" fillId="400" borderId="399" xfId="0">
      <alignment horizontal="right" vertical="center"/>
    </xf>
    <xf numFmtId="0" fontId="34" fillId="400" borderId="399" xfId="0">
      <alignment horizontal="right" vertical="center"/>
    </xf>
    <xf numFmtId="0" fontId="34" fillId="401" borderId="400" xfId="0">
      <alignment horizontal="center" vertical="center"/>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446" borderId="445" xfId="0">
      <alignment horizontal="center" vertical="center" wrapText="1"/>
    </xf>
    <xf numFmtId="0" fontId="34" fillId="396" borderId="395" xfId="0">
      <alignment horizontal="left" vertical="center"/>
    </xf>
    <xf numFmtId="0" fontId="34" fillId="404" borderId="403" xfId="0">
      <alignment horizontal="center" vertical="center"/>
    </xf>
    <xf numFmtId="183" fontId="34" fillId="466" borderId="465" xfId="0">
      <alignment horizontal="right" vertical="center"/>
    </xf>
    <xf numFmtId="183" fontId="34" fillId="466" borderId="46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5" fillId="445" borderId="444" xfId="0">
      <alignment horizontal="left" vertical="center" wrapText="1"/>
    </xf>
    <xf numFmtId="0" fontId="35" fillId="445" borderId="444" xfId="0">
      <alignment horizontal="left" vertical="center" wrapText="1"/>
    </xf>
    <xf numFmtId="0" fontId="35" fillId="394" borderId="393" xfId="0">
      <alignment horizontal="left" vertical="center"/>
    </xf>
    <xf numFmtId="0" fontId="35" fillId="465" borderId="464" xfId="0"/>
    <xf numFmtId="0" fontId="35" fillId="465" borderId="464" xfId="0"/>
    <xf numFmtId="0" fontId="35" fillId="465" borderId="464" xfId="0"/>
    <xf numFmtId="0" fontId="35" fillId="465" borderId="464" xfId="0"/>
    <xf numFmtId="0" fontId="34" fillId="512" borderId="511" xfId="0"/>
    <xf numFmtId="0" fontId="35" fillId="465" borderId="464" xfId="0"/>
    <xf numFmtId="0" fontId="35" fillId="465" borderId="464" xfId="0"/>
    <xf numFmtId="0" fontId="35" fillId="465" borderId="464" xfId="0"/>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xf numFmtId="0" fontId="34" fillId="402" borderId="401" xfId="0">
      <alignment horizontal="left" vertical="center" wrapText="1"/>
    </xf>
    <xf numFmtId="0" fontId="34" fillId="402" borderId="401" xfId="0">
      <alignment horizontal="left" vertical="center" wrapText="1"/>
    </xf>
    <xf numFmtId="0" fontId="34" fillId="396" borderId="395" xfId="0">
      <alignment horizontal="left" vertical="center"/>
    </xf>
    <xf numFmtId="0" fontId="34" fillId="404" borderId="403" xfId="0">
      <alignment horizontal="center" vertical="center"/>
    </xf>
    <xf numFmtId="181" fontId="34" fillId="406" borderId="405" xfId="0">
      <alignment horizontal="right" vertical="center"/>
    </xf>
    <xf numFmtId="181" fontId="34" fillId="406" borderId="405" xfId="0">
      <alignment horizontal="right" vertical="center"/>
    </xf>
    <xf numFmtId="49" fontId="36" fillId="423" borderId="422" xfId="0">
      <alignment horizontal="center" vertical="center" wrapText="1"/>
    </xf>
    <xf numFmtId="49" fontId="34" fillId="424" borderId="423" xfId="0">
      <alignment horizontal="left" vertical="center" wrapText="1"/>
    </xf>
    <xf numFmtId="49" fontId="34" fillId="424" borderId="423" xfId="0">
      <alignment horizontal="left" vertical="center" wrapText="1"/>
    </xf>
    <xf numFmtId="49" fontId="34" fillId="424" borderId="423" xfId="0">
      <alignment horizontal="left" vertical="center" wrapText="1"/>
    </xf>
  </cellXfs>
  <cellStyles count="1">
    <cellStyle name="Normal" xfId="0"/>
  </cellStyles>
  <colors>
    <indexedColors>
      <rgbColor/>
      <rgbColor/>
      <rgbColor/>
      <rgbColor/>
      <rgbColor/>
      <rgbColor/>
      <rgbColor/>
      <rgbColor/>
      <rgbColor/>
      <rgbColor rgb="FFFFFF"/>
      <rgbColor rgb="0000FF"/>
      <rgbColor rgb="00FF00"/>
      <rgbColor rgb="FF0000"/>
      <rgbColor rgb="00FFFF"/>
      <rgbColor rgb="FF00FF"/>
      <rgbColor rgb="FFFF00"/>
      <rgbColor rgb="000080"/>
      <rgbColor rgb="008000"/>
      <rgbColor rgb="800000"/>
      <rgbColor rgb="008080"/>
      <rgbColor rgb="800080"/>
      <rgbColor rgb="808000"/>
      <rgbColor rgb="C0C0C0"/>
      <rgbColor rgb="808080"/>
      <rgbColor rgb="FF9999"/>
      <rgbColor rgb="663399"/>
      <rgbColor rgb="CCFFFF"/>
      <rgbColor rgb="FFFFCC"/>
      <rgbColor rgb="660066"/>
      <rgbColor rgb="8080FF"/>
      <rgbColor rgb="CC6600"/>
      <rgbColor rgb="FFCCCC"/>
      <rgbColor rgb="800000"/>
      <rgbColor rgb="FF00FF"/>
      <rgbColor rgb="00FFFF"/>
      <rgbColor rgb="FFFF00"/>
      <rgbColor rgb="800080"/>
      <rgbColor rgb="000080"/>
      <rgbColor rgb="808000"/>
      <rgbColor rgb="FF0000"/>
      <rgbColor rgb="FFCC00"/>
      <rgbColor rgb="FFFFCC"/>
      <rgbColor rgb="CCFFCC"/>
      <rgbColor rgb="99FFFF"/>
      <rgbColor rgb="FFFFFF"/>
      <rgbColor rgb="CC99FF"/>
      <rgbColor rgb="FF0000"/>
      <rgbColor rgb="008000"/>
      <rgbColor rgb="FFFF80"/>
      <rgbColor rgb="00CC99"/>
      <rgbColor rgb="CCCC33"/>
      <rgbColor rgb="0000FF"/>
      <rgbColor rgb="80FF80"/>
      <rgbColor rgb="C0C0C0"/>
      <rgbColor rgb="FFFFFFFF"/>
      <rgbColor rgb="99FFFF"/>
      <rgbColor rgb="00FFFF"/>
      <rgbColor rgb="80FF00"/>
      <rgbColor rgb="80FFFF"/>
      <rgbColor rgb="808080"/>
      <rgbColor rgb="99A8AC"/>
      <rgbColor rgb="D8E9EC"/>
      <rgbColor rgb="A0A0A0"/>
      <rgbColor rgb="F0F0F0"/>
    </indexedColors>
  </colors>
</styleSheet>
</file>

<file path=xl/_rels/workbook.xml.rels><?xml version="1.0" encoding="UTF-8" standalone="yes"?><Relationships xmlns="http://schemas.openxmlformats.org/package/2006/relationships" 
><Relationship Target="styles.xml" Type="http://schemas.openxmlformats.org/officeDocument/2006/relationships/styles" Id="rId1" /><Relationship Target="worksheets/sheet1.xml" Type="http://schemas.openxmlformats.org/officeDocument/2006/relationships/worksheet" Id="rId2" /><Relationship Target="worksheets/sheet2.xml" Type="http://schemas.openxmlformats.org/officeDocument/2006/relationships/worksheet" Id="rId3" /><Relationship Target="worksheets/sheet3.xml" Type="http://schemas.openxmlformats.org/officeDocument/2006/relationships/worksheet" Id="rId4" /><Relationship Target="worksheets/sheet4.xml" Type="http://schemas.openxmlformats.org/officeDocument/2006/relationships/worksheet" Id="rId5" /><Relationship Target="worksheets/sheet5.xml" Type="http://schemas.openxmlformats.org/officeDocument/2006/relationships/worksheet" Id="rId6" /><Relationship Target="worksheets/sheet6.xml" Type="http://schemas.openxmlformats.org/officeDocument/2006/relationships/worksheet" Id="rId7" /><Relationship Target="worksheets/sheet7.xml" Type="http://schemas.openxmlformats.org/officeDocument/2006/relationships/worksheet" Id="rId8" /><Relationship Target="worksheets/sheet8.xml" Type="http://schemas.openxmlformats.org/officeDocument/2006/relationships/worksheet" Id="rId9" /><Relationship Target="worksheets/sheet9.xml" Type="http://schemas.openxmlformats.org/officeDocument/2006/relationships/worksheet" Id="rId10" /><Relationship Target="worksheets/sheet10.xml" Type="http://schemas.openxmlformats.org/officeDocument/2006/relationships/worksheet" Id="rId11" /><Relationship Target="worksheets/sheet11.xml" Type="http://schemas.openxmlformats.org/officeDocument/2006/relationships/worksheet" Id="rId12" /><Relationship Target="worksheets/sheet12.xml" Type="http://schemas.openxmlformats.org/officeDocument/2006/relationships/worksheet" Id="rId13" /><Relationship Target="worksheets/sheet13.xml" Type="http://schemas.openxmlformats.org/officeDocument/2006/relationships/worksheet" Id="rId14" /><Relationship Target="worksheets/sheet14.xml" Type="http://schemas.openxmlformats.org/officeDocument/2006/relationships/worksheet" Id="rId15" /><Relationship Target="worksheets/sheet15.xml" Type="http://schemas.openxmlformats.org/officeDocument/2006/relationships/worksheet" Id="rId16" /><Relationship Target="worksheets/sheet16.xml" Type="http://schemas.openxmlformats.org/officeDocument/2006/relationships/worksheet" Id="rId17" /><Relationship Target="worksheets/sheet17.xml" Type="http://schemas.openxmlformats.org/officeDocument/2006/relationships/worksheet" Id="rId18" /><Relationship Target="worksheets/sheet18.xml" Type="http://schemas.openxmlformats.org/officeDocument/2006/relationships/worksheet" Id="rId19" /><Relationship Target="worksheets/sheet19.xml" Type="http://schemas.openxmlformats.org/officeDocument/2006/relationships/worksheet" Id="rId20" /><Relationship Target="worksheets/sheet20.xml" Type="http://schemas.openxmlformats.org/officeDocument/2006/relationships/worksheet" Id="rId21" /><Relationship Target="worksheets/sheet21.xml" Type="http://schemas.openxmlformats.org/officeDocument/2006/relationships/worksheet" Id="rId22" /><Relationship Target="worksheets/sheet22.xml" Type="http://schemas.openxmlformats.org/officeDocument/2006/relationships/worksheet" Id="rId23" /><Relationship Target="worksheets/sheet23.xml" Type="http://schemas.openxmlformats.org/officeDocument/2006/relationships/worksheet" Id="rId24" /><Relationship Target="worksheets/sheet24.xml" Type="http://schemas.openxmlformats.org/officeDocument/2006/relationships/worksheet" Id="rId25" /><Relationship Target="worksheets/sheet25.xml" Type="http://schemas.openxmlformats.org/officeDocument/2006/relationships/worksheet" Id="rId26" /><Relationship Target="worksheets/sheet26.xml" Type="http://schemas.openxmlformats.org/officeDocument/2006/relationships/worksheet" Id="rId27" /><Relationship Target="worksheets/sheet27.xml" Type="http://schemas.openxmlformats.org/officeDocument/2006/relationships/worksheet" Id="rId28" /><Relationship Target="worksheets/sheet28.xml" Type="http://schemas.openxmlformats.org/officeDocument/2006/relationships/worksheet" Id="rId29" /><Relationship Target="worksheets/sheet29.xml" Type="http://schemas.openxmlformats.org/officeDocument/2006/relationships/worksheet" Id="rId30" /><Relationship Target="worksheets/sheet30.xml" Type="http://schemas.openxmlformats.org/officeDocument/2006/relationships/worksheet" Id="rId31" /><Relationship Target="worksheets/sheet31.xml" Type="http://schemas.openxmlformats.org/officeDocument/2006/relationships/worksheet" Id="rId32" /><Relationship Target="sharedStrings.xml" Type="http://schemas.openxmlformats.org/officeDocument/2006/relationships/sharedStrings" Id="rId33" /><Relationship Target="theme/theme1.xml" Type="http://schemas.openxmlformats.org/officeDocument/2006/relationships/theme" Id="rId34"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21"/>
  <sheetViews>
    <sheetView showGridLines="0" showZeros="0" topLeftCell="A1" zoomScaleNormal="100" zoomScalePageLayoutView="60" workbookViewId="0">
      <pane topLeftCell="A3" activePane="bottomLeft" state="frozen"/>
      <selection activeCell="A1" sqref="A1"/>
    </sheetView>
  </sheetViews>
  <sheetFormatPr defaultColWidth="8" defaultRowHeight="14.25"/>
  <cols>
    <col min="1" max="1" width="8.60392156862745" style="16"/>
    <col min="2" max="2" width="29.8274509803922" style="16"/>
    <col min="3" max="3" width="22.9450980392157" style="16"/>
    <col min="4" max="4" width="2.72156862745098" style="16"/>
    <col min="5" max="5" style="16" hidden="1"/>
    <col min="6" max="6" style="16" hidden="1"/>
    <col min="7" max="7" style="16" hidden="1"/>
    <col min="8" max="8" style="16" hidden="1"/>
    <col min="9" max="9" width="32.6980392156863" style="16"/>
    <col min="10" max="10" width="12.0470588235294" style="16"/>
    <col min="11" max="11" width="4.87450980392157" style="16"/>
    <col min="12" max="12" width="8.45882352941176" style="16"/>
    <col min="13" max="13" width="5.01960784313726" style="16"/>
    <col min="14" max="14" width="7.88627450980392" style="16"/>
    <col min="15" max="15" width="4.30196078431373" style="16"/>
    <col min="16" max="16" width="5.01960784313726" style="16"/>
    <col min="17" max="17" width="24.8078431372549" style="16"/>
    <col min="18" max="18" width="2.72156862745098" style="16"/>
  </cols>
  <sheetData>
    <row r="1" ht="26.25" customHeight="1">
      <c r="A1" s="564" t="s">
        <v>0</v>
      </c>
      <c r="B1" s="565"/>
      <c r="C1" s="566"/>
      <c r="D1" s="567"/>
      <c r="E1" s="568"/>
      <c r="F1" s="569"/>
      <c r="G1" s="570"/>
      <c r="H1" s="571"/>
      <c r="I1" s="572"/>
      <c r="J1" s="573"/>
      <c r="K1" s="574"/>
      <c r="L1" s="575"/>
      <c r="M1" s="576"/>
      <c r="N1" s="577"/>
      <c r="O1" s="578"/>
      <c r="P1" s="579"/>
      <c r="Q1" s="580"/>
      <c r="R1" s="581"/>
    </row>
    <row r="2" ht="48" customHeight="1">
      <c r="A2" s="582" t="s">
        <v>1</v>
      </c>
      <c r="B2" s="583"/>
      <c r="C2" s="584"/>
      <c r="D2" s="585"/>
      <c r="E2" s="586"/>
      <c r="F2" s="587"/>
      <c r="G2" s="588"/>
      <c r="H2" s="589"/>
      <c r="I2" s="590"/>
      <c r="J2" s="591"/>
      <c r="K2" s="592"/>
      <c r="L2" s="593"/>
      <c r="M2" s="594"/>
      <c r="N2" s="595"/>
      <c r="O2" s="596"/>
      <c r="P2" s="597"/>
      <c r="Q2" s="598"/>
      <c r="R2" s="599"/>
    </row>
    <row r="3" ht="48" customHeight="1">
      <c r="A3" s="600"/>
      <c r="B3" s="601"/>
      <c r="C3" s="602"/>
      <c r="D3" s="603"/>
      <c r="E3" s="604"/>
      <c r="F3" s="605"/>
      <c r="G3" s="606"/>
      <c r="H3" s="607"/>
      <c r="I3" s="608"/>
      <c r="J3" s="609"/>
      <c r="K3" s="610"/>
      <c r="L3" s="611"/>
      <c r="M3" s="612"/>
      <c r="N3" s="613"/>
      <c r="O3" s="614"/>
      <c r="P3" s="615"/>
      <c r="Q3" s="616"/>
      <c r="R3" s="617"/>
    </row>
    <row r="4" ht="21" customHeight="1">
      <c r="A4" s="618"/>
      <c r="B4" s="619"/>
      <c r="C4" s="620"/>
      <c r="D4" s="621"/>
      <c r="E4" s="622"/>
      <c r="F4" s="623"/>
      <c r="G4" s="624"/>
      <c r="H4" s="625"/>
      <c r="I4" s="626" t="s">
        <v>2</v>
      </c>
      <c r="J4" s="627">
        <v>0</v>
      </c>
      <c r="K4" s="628" t="s">
        <v>3</v>
      </c>
      <c r="L4" s="629">
        <v>0</v>
      </c>
      <c r="M4" s="630" t="s">
        <v>4</v>
      </c>
      <c r="N4" s="631">
        <v>0</v>
      </c>
      <c r="O4" s="632" t="s">
        <v>5</v>
      </c>
      <c r="P4" s="633"/>
      <c r="Q4" s="634"/>
      <c r="R4" s="635"/>
    </row>
    <row r="5" ht="21" customHeight="1">
      <c r="A5" s="636"/>
      <c r="B5" s="637"/>
      <c r="C5" s="638"/>
      <c r="D5" s="639"/>
      <c r="E5" s="640"/>
      <c r="F5" s="641"/>
      <c r="G5" s="642"/>
      <c r="H5" s="643"/>
      <c r="I5" s="644"/>
      <c r="J5" s="645"/>
      <c r="K5" s="646"/>
      <c r="L5" s="647"/>
      <c r="M5" s="648"/>
      <c r="N5" s="649"/>
      <c r="O5" s="650"/>
      <c r="P5" s="651"/>
      <c r="Q5" s="652"/>
      <c r="R5" s="653"/>
    </row>
    <row r="6" ht="21" customHeight="1">
      <c r="A6" s="654" t="s">
        <v>6</v>
      </c>
      <c r="B6" s="655" t="s">
        <v>7</v>
      </c>
      <c r="C6" s="656"/>
      <c r="D6" s="657"/>
      <c r="E6" s="658"/>
      <c r="F6" s="659"/>
      <c r="G6" s="660"/>
      <c r="H6" s="661"/>
      <c r="I6" s="662"/>
      <c r="J6" s="663"/>
      <c r="K6" s="664"/>
      <c r="L6" s="665"/>
      <c r="M6" s="666"/>
      <c r="N6" s="667"/>
      <c r="O6" s="668"/>
      <c r="P6" s="669"/>
      <c r="Q6" s="670"/>
      <c r="R6" s="671"/>
    </row>
    <row r="7" ht="21" customHeight="1">
      <c r="A7" s="672"/>
      <c r="B7" s="673"/>
      <c r="C7" s="674"/>
      <c r="D7" s="675"/>
      <c r="E7" s="676"/>
      <c r="F7" s="677"/>
      <c r="G7" s="678"/>
      <c r="H7" s="679"/>
      <c r="I7" s="680"/>
      <c r="J7" s="681"/>
      <c r="K7" s="682"/>
      <c r="L7" s="683"/>
      <c r="M7" s="684"/>
      <c r="N7" s="685"/>
      <c r="O7" s="686"/>
      <c r="P7" s="687"/>
      <c r="Q7" s="688"/>
      <c r="R7" s="689"/>
    </row>
    <row r="8" ht="21" customHeight="1">
      <c r="A8" s="690"/>
      <c r="B8" s="691" t="s">
        <v>8</v>
      </c>
      <c r="C8" s="692"/>
      <c r="D8" s="693"/>
      <c r="E8" s="694"/>
      <c r="F8" s="695"/>
      <c r="G8" s="696"/>
      <c r="H8" s="697"/>
      <c r="I8" s="698"/>
      <c r="J8" s="699"/>
      <c r="K8" s="700"/>
      <c r="L8" s="701"/>
      <c r="M8" s="702"/>
      <c r="N8" s="703"/>
      <c r="O8" s="704"/>
      <c r="P8" s="705"/>
      <c r="Q8" s="706"/>
      <c r="R8" s="707"/>
    </row>
    <row r="9" ht="21" customHeight="1">
      <c r="A9" s="708"/>
      <c r="B9" s="709"/>
      <c r="C9" s="710"/>
      <c r="D9" s="711"/>
      <c r="E9" s="712"/>
      <c r="F9" s="713"/>
      <c r="G9" s="714"/>
      <c r="H9" s="715"/>
      <c r="I9" s="716"/>
      <c r="J9" s="717"/>
      <c r="K9" s="718"/>
      <c r="L9" s="719"/>
      <c r="M9" s="720"/>
      <c r="N9" s="721"/>
      <c r="O9" s="722"/>
      <c r="P9" s="723"/>
      <c r="Q9" s="724"/>
      <c r="R9" s="725"/>
    </row>
    <row r="10" ht="21" customHeight="1">
      <c r="A10" s="726"/>
      <c r="B10" s="727" t="s">
        <v>9</v>
      </c>
      <c r="C10" s="728"/>
      <c r="D10" s="729"/>
      <c r="E10" s="730"/>
      <c r="F10" s="731"/>
      <c r="G10" s="732"/>
      <c r="H10" s="733"/>
      <c r="I10" s="734" t="s">
        <v>10</v>
      </c>
      <c r="J10" s="735">
        <v>0</v>
      </c>
      <c r="K10" s="736" t="s">
        <v>3</v>
      </c>
      <c r="L10" s="737">
        <v>0</v>
      </c>
      <c r="M10" s="738" t="s">
        <v>4</v>
      </c>
      <c r="N10" s="739">
        <v>0</v>
      </c>
      <c r="O10" s="740" t="s">
        <v>11</v>
      </c>
      <c r="P10" s="741"/>
      <c r="Q10" s="742"/>
      <c r="R10" s="743"/>
    </row>
    <row r="11" ht="21" customHeight="1">
      <c r="A11" s="744"/>
      <c r="B11" s="745"/>
      <c r="C11" s="746"/>
      <c r="D11" s="747"/>
      <c r="E11" s="748"/>
      <c r="F11" s="749"/>
      <c r="G11" s="750"/>
      <c r="H11" s="751"/>
      <c r="I11" s="752"/>
      <c r="J11" s="753"/>
      <c r="K11" s="754"/>
      <c r="L11" s="755"/>
      <c r="M11" s="756"/>
      <c r="N11" s="757"/>
      <c r="O11" s="758"/>
      <c r="P11" s="759"/>
      <c r="Q11" s="760"/>
      <c r="R11" s="761"/>
    </row>
    <row r="12" ht="21" customHeight="1">
      <c r="A12" s="762" t="s">
        <v>12</v>
      </c>
      <c r="B12" s="763" t="s">
        <v>13</v>
      </c>
      <c r="C12" s="764"/>
      <c r="D12" s="765"/>
      <c r="E12" s="766"/>
      <c r="F12" s="767"/>
      <c r="G12" s="768"/>
      <c r="H12" s="769"/>
      <c r="I12" s="770"/>
      <c r="J12" s="771"/>
      <c r="K12" s="772"/>
      <c r="L12" s="773"/>
      <c r="M12" s="774"/>
      <c r="N12" s="775"/>
      <c r="O12" s="776"/>
      <c r="P12" s="777"/>
      <c r="Q12" s="778"/>
      <c r="R12" s="779"/>
    </row>
    <row r="13" ht="21" customHeight="1">
      <c r="A13" s="780"/>
      <c r="B13" s="781"/>
      <c r="C13" s="782"/>
      <c r="D13" s="783"/>
      <c r="E13" s="784"/>
      <c r="F13" s="785"/>
      <c r="G13" s="786"/>
      <c r="H13" s="787"/>
      <c r="I13" s="788"/>
      <c r="J13" s="789"/>
      <c r="K13" s="790"/>
      <c r="L13" s="791"/>
      <c r="M13" s="792"/>
      <c r="N13" s="793"/>
      <c r="O13" s="794"/>
      <c r="P13" s="795"/>
      <c r="Q13" s="796"/>
      <c r="R13" s="797"/>
    </row>
    <row r="14" ht="21" customHeight="1">
      <c r="A14" s="798"/>
      <c r="B14" s="799" t="s">
        <v>14</v>
      </c>
      <c r="C14" s="800"/>
      <c r="D14" s="801"/>
      <c r="E14" s="802"/>
      <c r="F14" s="803"/>
      <c r="G14" s="804"/>
      <c r="H14" s="805"/>
      <c r="I14" s="806" t="s">
        <v>15</v>
      </c>
      <c r="J14" s="807"/>
      <c r="K14" s="808"/>
      <c r="L14" s="809"/>
      <c r="M14" s="810" t="s">
        <v>16</v>
      </c>
      <c r="N14" s="811"/>
      <c r="O14" s="812"/>
      <c r="P14" s="813"/>
      <c r="Q14" s="814"/>
      <c r="R14" s="815"/>
    </row>
    <row r="15" ht="21" customHeight="1">
      <c r="A15" s="816"/>
      <c r="B15" s="817"/>
      <c r="C15" s="818"/>
      <c r="D15" s="819"/>
      <c r="E15" s="820"/>
      <c r="F15" s="821"/>
      <c r="G15" s="822"/>
      <c r="H15" s="823"/>
      <c r="I15" s="824"/>
      <c r="J15" s="825"/>
      <c r="K15" s="826"/>
      <c r="L15" s="827"/>
      <c r="M15" s="828"/>
      <c r="N15" s="829"/>
      <c r="O15" s="830"/>
      <c r="P15" s="831"/>
      <c r="Q15" s="832"/>
      <c r="R15" s="833"/>
    </row>
    <row r="16" ht="31.5" customHeight="1">
      <c r="A16" s="834"/>
      <c r="B16" s="835" t="s">
        <v>17</v>
      </c>
      <c r="C16" s="836"/>
      <c r="D16" s="837"/>
      <c r="E16" s="838"/>
      <c r="F16" s="839"/>
      <c r="G16" s="840"/>
      <c r="H16" s="841"/>
      <c r="I16" s="842" t="s">
        <v>15</v>
      </c>
      <c r="J16" s="843"/>
      <c r="K16" s="844"/>
      <c r="L16" s="845"/>
      <c r="M16" s="846" t="s">
        <v>16</v>
      </c>
      <c r="N16" s="847"/>
      <c r="O16" s="848"/>
      <c r="P16" s="849"/>
      <c r="Q16" s="850"/>
      <c r="R16" s="851"/>
    </row>
    <row r="17" ht="21" customHeight="1">
      <c r="A17" s="852"/>
      <c r="B17" s="853"/>
      <c r="C17" s="854"/>
      <c r="D17" s="855"/>
      <c r="E17" s="856"/>
      <c r="F17" s="857"/>
      <c r="G17" s="858"/>
      <c r="H17" s="859"/>
      <c r="I17" s="860"/>
      <c r="J17" s="861"/>
      <c r="K17" s="862"/>
      <c r="L17" s="863"/>
      <c r="M17" s="864"/>
      <c r="N17" s="865"/>
      <c r="O17" s="866"/>
      <c r="P17" s="867"/>
      <c r="Q17" s="868"/>
      <c r="R17" s="869"/>
    </row>
    <row r="18" ht="21" customHeight="1">
      <c r="A18" s="870"/>
      <c r="B18" s="871" t="s">
        <v>18</v>
      </c>
      <c r="C18" s="872"/>
      <c r="D18" s="873"/>
      <c r="E18" s="874"/>
      <c r="F18" s="875"/>
      <c r="G18" s="876"/>
      <c r="H18" s="877"/>
      <c r="I18" s="878" t="s">
        <v>15</v>
      </c>
      <c r="J18" s="879"/>
      <c r="K18" s="880"/>
      <c r="L18" s="881"/>
      <c r="M18" s="882" t="s">
        <v>16</v>
      </c>
      <c r="N18" s="883"/>
      <c r="O18" s="884"/>
      <c r="P18" s="885"/>
      <c r="Q18" s="886"/>
      <c r="R18" s="887"/>
    </row>
    <row r="19" ht="21" customHeight="1">
      <c r="A19" s="888"/>
      <c r="B19" s="889"/>
      <c r="C19" s="890"/>
      <c r="D19" s="891"/>
      <c r="E19" s="892"/>
      <c r="F19" s="893"/>
      <c r="G19" s="894"/>
      <c r="H19" s="895"/>
      <c r="I19" s="896"/>
      <c r="J19" s="897"/>
      <c r="K19" s="898"/>
      <c r="L19" s="899"/>
      <c r="M19" s="900"/>
      <c r="N19" s="901"/>
      <c r="O19" s="902"/>
      <c r="P19" s="903"/>
      <c r="Q19" s="904"/>
      <c r="R19" s="905"/>
    </row>
    <row r="20" ht="21" customHeight="1">
      <c r="A20" s="906"/>
      <c r="B20" s="907" t="s">
        <v>19</v>
      </c>
      <c r="C20" s="908"/>
      <c r="D20" s="909"/>
      <c r="E20" s="910"/>
      <c r="F20" s="911"/>
      <c r="G20" s="912"/>
      <c r="H20" s="913"/>
      <c r="I20" s="914" t="s">
        <v>20</v>
      </c>
      <c r="J20" s="915"/>
      <c r="K20" s="916"/>
      <c r="L20" s="917"/>
      <c r="M20" s="918" t="s">
        <v>16</v>
      </c>
      <c r="N20" s="919"/>
      <c r="O20" s="920"/>
      <c r="P20" s="921"/>
      <c r="Q20" s="922"/>
      <c r="R20" s="923"/>
    </row>
    <row r="21" ht="21" customHeight="1">
      <c r="A21" s="924"/>
      <c r="B21" s="925"/>
      <c r="C21" s="926"/>
      <c r="D21" s="927"/>
      <c r="E21" s="928"/>
      <c r="F21" s="929"/>
      <c r="G21" s="930"/>
      <c r="H21" s="931"/>
      <c r="I21" s="932"/>
      <c r="J21" s="933"/>
      <c r="K21" s="934"/>
      <c r="L21" s="935"/>
      <c r="M21" s="936"/>
      <c r="N21" s="937"/>
      <c r="O21" s="938"/>
      <c r="P21" s="939"/>
      <c r="Q21" s="940"/>
      <c r="R21" s="941"/>
    </row>
  </sheetData>
  <mergeCells>
    <mergeCell ref="A2:Q2"/>
    <mergeCell ref="A3:N3"/>
    <mergeCell ref="J14:L14"/>
    <mergeCell ref="M14:P14"/>
    <mergeCell ref="J16:L16"/>
    <mergeCell ref="M16:P16"/>
    <mergeCell ref="J18:L18"/>
    <mergeCell ref="M18:P18"/>
    <mergeCell ref="J20:L20"/>
    <mergeCell ref="M20:P20"/>
  </mergeCells>
  <printOptions horizontalCentered="1"/>
  <pageMargins left="0.78740157480315" right="0.78740157480315" top="1.18110236220472" bottom="1.18110236220472" header="0.51181" footer="0.51181"/>
  <pageSetup paperSize="9" scale="80" pageOrder="overThenDown" orientation="landscape" errors="blank"/>
</worksheet>
</file>

<file path=xl/worksheets/sheet2.xml><?xml version="1.0" encoding="utf-8"?>
<worksheet xmlns="http://schemas.openxmlformats.org/spreadsheetml/2006/main" xmlns:r="http://schemas.openxmlformats.org/officeDocument/2006/relationships">
  <dimension ref="A1:E16"/>
  <sheetViews>
    <sheetView showGridLines="0" showZeros="0" topLeftCell="A1" zoomScaleNormal="100" zoomScalePageLayoutView="60" workbookViewId="0">
      <selection activeCell="A1" sqref="A1"/>
    </sheetView>
  </sheetViews>
  <sheetFormatPr defaultColWidth="8" defaultRowHeight="14.25"/>
  <cols>
    <col min="1" max="1" width="6.30980392156863" style="16"/>
    <col min="2" max="2" width="80.4549019607843" style="16"/>
    <col min="3" max="3" style="16" hidden="1"/>
    <col min="4" max="4" width="13.7647058823529" style="16"/>
    <col min="5" max="5" width="7.45490196078431" style="16"/>
  </cols>
  <sheetData>
    <row r="1" ht="29.25" customHeight="1">
      <c r="A1" s="53"/>
      <c r="B1" s="53"/>
      <c r="C1" s="53"/>
      <c r="D1" s="53"/>
      <c r="E1" s="53"/>
    </row>
    <row r="2" ht="45" customHeight="1">
      <c r="A2" s="54" t="s">
        <v>21</v>
      </c>
      <c r="B2" s="54"/>
      <c r="C2" s="54"/>
      <c r="D2" s="54"/>
      <c r="E2" s="55"/>
    </row>
    <row r="3" ht="27" customHeight="1">
      <c r="A3" s="56"/>
      <c r="B3" s="56"/>
      <c r="C3" s="56"/>
      <c r="D3" s="56"/>
      <c r="E3" s="56"/>
    </row>
    <row r="4" ht="27" customHeight="1">
      <c r="A4" s="56"/>
      <c r="B4" s="57" t="s">
        <v>22</v>
      </c>
      <c r="C4" s="57"/>
      <c r="D4" s="58" t="s">
        <v>23</v>
      </c>
      <c r="E4" s="59"/>
    </row>
    <row r="5" ht="27" customHeight="1">
      <c r="A5" s="56"/>
      <c r="B5" s="57" t="s">
        <v>24</v>
      </c>
      <c r="C5" s="57"/>
      <c r="D5" s="58" t="s">
        <v>25</v>
      </c>
      <c r="E5" s="59"/>
    </row>
    <row r="6" ht="27" customHeight="1">
      <c r="A6" s="56"/>
      <c r="B6" s="57" t="s">
        <v>26</v>
      </c>
      <c r="C6" s="57"/>
      <c r="D6" s="58" t="s">
        <v>27</v>
      </c>
      <c r="E6" s="59"/>
    </row>
    <row r="7" ht="27" customHeight="1">
      <c r="A7" s="56"/>
      <c r="B7" s="57" t="s">
        <v>28</v>
      </c>
      <c r="C7" s="57"/>
      <c r="D7" s="58" t="s">
        <v>29</v>
      </c>
      <c r="E7" s="59"/>
    </row>
    <row r="8" ht="27" customHeight="1">
      <c r="A8" s="56"/>
      <c r="B8" s="57" t="s">
        <v>30</v>
      </c>
      <c r="C8" s="57"/>
      <c r="D8" s="58" t="s">
        <v>31</v>
      </c>
      <c r="E8" s="59"/>
    </row>
    <row r="9" ht="27" customHeight="1">
      <c r="A9" s="56"/>
      <c r="B9" s="57" t="s">
        <v>32</v>
      </c>
      <c r="C9" s="57"/>
      <c r="D9" s="58" t="s">
        <v>33</v>
      </c>
      <c r="E9" s="59"/>
    </row>
    <row r="10" ht="27" customHeight="1">
      <c r="A10" s="56"/>
      <c r="B10" s="57" t="s">
        <v>34</v>
      </c>
      <c r="C10" s="57"/>
      <c r="D10" s="58" t="s">
        <v>35</v>
      </c>
      <c r="E10" s="59"/>
    </row>
    <row r="11" ht="27" customHeight="1">
      <c r="A11" s="60"/>
      <c r="B11" s="57" t="s">
        <v>36</v>
      </c>
      <c r="C11" s="60"/>
      <c r="D11" s="58" t="s">
        <v>37</v>
      </c>
      <c r="E11" s="60"/>
    </row>
    <row r="12" ht="27" customHeight="1">
      <c r="A12" s="56"/>
      <c r="B12" s="57" t="s">
        <v>38</v>
      </c>
      <c r="C12" s="57"/>
      <c r="D12" s="58" t="s">
        <v>39</v>
      </c>
      <c r="E12" s="59"/>
    </row>
    <row r="13" ht="27" customHeight="1">
      <c r="A13" s="60"/>
      <c r="B13" s="57" t="s">
        <v>40</v>
      </c>
      <c r="C13" s="61"/>
      <c r="D13" s="58" t="s">
        <v>41</v>
      </c>
      <c r="E13" s="60"/>
    </row>
    <row r="14" ht="27" customHeight="1">
      <c r="A14" s="53"/>
      <c r="B14" s="57" t="s">
        <v>42</v>
      </c>
      <c r="C14" s="57"/>
      <c r="D14" s="58" t="s">
        <v>43</v>
      </c>
      <c r="E14" s="59"/>
    </row>
    <row r="15" ht="27" customHeight="1">
      <c r="A15" s="53"/>
      <c r="B15" s="57" t="s">
        <v>44</v>
      </c>
      <c r="C15" s="57"/>
      <c r="D15" s="58" t="s">
        <v>45</v>
      </c>
      <c r="E15" s="59"/>
    </row>
    <row r="16" ht="27" customHeight="1">
      <c r="A16" s="53"/>
      <c r="B16" s="57" t="s">
        <v>46</v>
      </c>
      <c r="C16" s="57"/>
      <c r="D16" s="58" t="s">
        <v>47</v>
      </c>
      <c r="E16" s="59"/>
    </row>
  </sheetData>
  <mergeCells>
    <mergeCell ref="A2:D2"/>
    <mergeCell ref="B4:C4"/>
    <mergeCell ref="B5:C5"/>
    <mergeCell ref="B6:C6"/>
    <mergeCell ref="B7:C7"/>
    <mergeCell ref="B8:C8"/>
    <mergeCell ref="B9:C9"/>
    <mergeCell ref="B10:C10"/>
    <mergeCell ref="B12:C12"/>
  </mergeCells>
  <printOptions horizontalCentered="1"/>
  <pageMargins left="0.78740157480315" right="0.78740157480315" top="1.18110236220472" bottom="1.18110236220472" header="0.51181" footer="0.51181"/>
  <pageSetup paperSize="9" pageOrder="overThenDown" orientation="landscape" errors="blank"/>
</worksheet>
</file>

<file path=xl/worksheets/sheet3.xml><?xml version="1.0" encoding="utf-8"?>
<worksheet xmlns="http://schemas.openxmlformats.org/spreadsheetml/2006/main" xmlns:r="http://schemas.openxmlformats.org/officeDocument/2006/relationships">
  <dimension ref="A1:I22"/>
  <sheetViews>
    <sheetView showGridLines="0" showZeros="0" topLeftCell="A1" zoomScaleNormal="100" zoomScalePageLayoutView="60" workbookViewId="0">
      <pane topLeftCell="B5" activePane="bottomRight" state="frozen"/>
      <selection activeCell="A1" sqref="A1"/>
    </sheetView>
  </sheetViews>
  <sheetFormatPr defaultColWidth="8" defaultRowHeight="14.25"/>
  <cols>
    <col min="1" max="1" width="58.0823529411765" style="16"/>
    <col min="2" max="2" width="23.6627450980392" style="16"/>
    <col min="3" max="3" width="18.2117647058824" style="16"/>
    <col min="4" max="4" width="19.2156862745098" style="16"/>
    <col min="5" max="5" width="22.2274509803922" style="16"/>
    <col min="6" max="6" width="24.0941176470588" style="16"/>
    <col min="7" max="7" width="17.9254901960784" style="16"/>
    <col min="8" max="8" width="17.9254901960784" style="16"/>
    <col min="9" max="9" width="18.9294117647059" style="16"/>
  </cols>
  <sheetData>
    <row r="1" ht="45" customHeight="1">
      <c r="A1" s="942" t="s">
        <v>48</v>
      </c>
      <c r="B1" s="943"/>
      <c r="C1" s="944"/>
      <c r="D1" s="945"/>
      <c r="E1" s="946"/>
      <c r="F1" s="947"/>
      <c r="G1" s="948"/>
      <c r="H1" s="949"/>
      <c r="I1" s="950"/>
    </row>
    <row r="2" ht="19.5" customHeight="1">
      <c r="A2" s="951"/>
      <c r="B2" s="952"/>
      <c r="C2" s="953"/>
      <c r="D2" s="954"/>
      <c r="E2" s="955"/>
      <c r="F2" s="956"/>
      <c r="G2" s="957"/>
      <c r="H2" s="958"/>
      <c r="I2" s="959" t="s">
        <v>49</v>
      </c>
    </row>
    <row r="3" ht="19.5" customHeight="1">
      <c r="A3" s="960" t="s">
        <v>50</v>
      </c>
      <c r="B3" s="961"/>
      <c r="C3" s="962"/>
      <c r="D3" s="963"/>
      <c r="E3" s="964"/>
      <c r="F3" s="965"/>
      <c r="G3" s="966"/>
      <c r="H3" s="967"/>
      <c r="I3" s="968" t="s">
        <v>51</v>
      </c>
    </row>
    <row r="4" ht="39.75" customHeight="1">
      <c r="A4" s="969" t="s">
        <v>52</v>
      </c>
      <c r="B4" s="970" t="s">
        <v>53</v>
      </c>
      <c r="C4" s="971" t="s">
        <v>54</v>
      </c>
      <c r="D4" s="972" t="s">
        <v>55</v>
      </c>
      <c r="E4" s="973" t="s">
        <v>56</v>
      </c>
      <c r="F4" s="974" t="s">
        <v>57</v>
      </c>
      <c r="G4" s="975" t="s">
        <v>58</v>
      </c>
      <c r="H4" s="976" t="s">
        <v>59</v>
      </c>
      <c r="I4" s="977" t="s">
        <v>60</v>
      </c>
    </row>
    <row r="5" ht="27" customHeight="1">
      <c r="A5" s="978" t="s">
        <v>61</v>
      </c>
      <c r="B5" s="979">
        <f>C5+D5+E5+F5+G5+H5+I5</f>
        <v>1079367515.58</v>
      </c>
      <c r="C5" s="980">
        <v>0</v>
      </c>
      <c r="D5" s="980">
        <v>250344498.37</v>
      </c>
      <c r="E5" s="979">
        <v>829023017.21</v>
      </c>
      <c r="F5" s="979">
        <v>0</v>
      </c>
      <c r="G5" s="979">
        <v>0</v>
      </c>
      <c r="H5" s="979">
        <v>0</v>
      </c>
      <c r="I5" s="981">
        <v>0</v>
      </c>
    </row>
    <row r="6" ht="27" customHeight="1">
      <c r="A6" s="982" t="s">
        <v>62</v>
      </c>
      <c r="B6" s="979">
        <f>C6+D6+E6+F6+G6+H6+I6</f>
        <v>370065677.21</v>
      </c>
      <c r="C6" s="979">
        <v>0</v>
      </c>
      <c r="D6" s="979">
        <v>52052660</v>
      </c>
      <c r="E6" s="979">
        <v>318013017.21</v>
      </c>
      <c r="F6" s="979">
        <v>0</v>
      </c>
      <c r="G6" s="979">
        <v>0</v>
      </c>
      <c r="H6" s="979">
        <v>0</v>
      </c>
      <c r="I6" s="981">
        <v>0</v>
      </c>
    </row>
    <row r="7" ht="27" customHeight="1">
      <c r="A7" s="983" t="s">
        <v>63</v>
      </c>
      <c r="B7" s="979">
        <f>C7+D7+E7+F7+G7+H7+I7</f>
        <v>693743140</v>
      </c>
      <c r="C7" s="979">
        <v>0</v>
      </c>
      <c r="D7" s="979">
        <v>184743140</v>
      </c>
      <c r="E7" s="979">
        <v>509000000</v>
      </c>
      <c r="F7" s="979">
        <v>0</v>
      </c>
      <c r="G7" s="979">
        <v>0</v>
      </c>
      <c r="H7" s="979">
        <v>0</v>
      </c>
      <c r="I7" s="981">
        <v>0</v>
      </c>
    </row>
    <row r="8" ht="27" customHeight="1">
      <c r="A8" s="984" t="s">
        <v>64</v>
      </c>
      <c r="B8" s="979">
        <f>C8+D8+E8+F8+G8+H8+I8</f>
        <v>810000</v>
      </c>
      <c r="C8" s="979">
        <v>0</v>
      </c>
      <c r="D8" s="979">
        <v>800000</v>
      </c>
      <c r="E8" s="979">
        <v>10000</v>
      </c>
      <c r="F8" s="979">
        <v>0</v>
      </c>
      <c r="G8" s="979">
        <v>0</v>
      </c>
      <c r="H8" s="979">
        <v>0</v>
      </c>
      <c r="I8" s="981">
        <v>0</v>
      </c>
    </row>
    <row r="9" ht="27" customHeight="1">
      <c r="A9" s="985" t="s">
        <v>65</v>
      </c>
      <c r="B9" s="979">
        <f>C9+D9</f>
        <v>12358698.37</v>
      </c>
      <c r="C9" s="979">
        <v>0</v>
      </c>
      <c r="D9" s="979">
        <v>12358698.37</v>
      </c>
      <c r="E9" s="986"/>
      <c r="F9" s="979"/>
      <c r="G9" s="979"/>
      <c r="H9" s="979"/>
      <c r="I9" s="979"/>
    </row>
    <row r="10" ht="27" customHeight="1">
      <c r="A10" s="987" t="s">
        <v>66</v>
      </c>
      <c r="B10" s="979">
        <f>C10+D10+E10+F10+I10</f>
        <v>2210000</v>
      </c>
      <c r="C10" s="979">
        <v>0</v>
      </c>
      <c r="D10" s="979">
        <v>210000</v>
      </c>
      <c r="E10" s="979">
        <v>2000000</v>
      </c>
      <c r="F10" s="979">
        <v>0</v>
      </c>
      <c r="G10" s="979"/>
      <c r="H10" s="979"/>
      <c r="I10" s="979">
        <v>0</v>
      </c>
    </row>
    <row r="11" ht="27" customHeight="1">
      <c r="A11" s="988" t="s">
        <v>67</v>
      </c>
      <c r="B11" s="979">
        <f>C11+D11+E11+F11+G11+H11+I11</f>
        <v>180000</v>
      </c>
      <c r="C11" s="979">
        <v>0</v>
      </c>
      <c r="D11" s="979">
        <v>180000</v>
      </c>
      <c r="E11" s="979">
        <v>0</v>
      </c>
      <c r="F11" s="979">
        <v>0</v>
      </c>
      <c r="G11" s="979">
        <v>0</v>
      </c>
      <c r="H11" s="979">
        <v>0</v>
      </c>
      <c r="I11" s="979">
        <v>0</v>
      </c>
    </row>
    <row r="12" ht="27" customHeight="1">
      <c r="A12" s="989" t="s">
        <v>68</v>
      </c>
      <c r="B12" s="979">
        <f>C12</f>
        <v>0</v>
      </c>
      <c r="C12" s="979">
        <v>0</v>
      </c>
      <c r="D12" s="979"/>
      <c r="E12" s="979"/>
      <c r="F12" s="979"/>
      <c r="G12" s="979"/>
      <c r="H12" s="979"/>
      <c r="I12" s="979"/>
    </row>
    <row r="13" ht="27" customHeight="1">
      <c r="A13" s="990" t="s">
        <v>69</v>
      </c>
      <c r="B13" s="979">
        <f>C13</f>
        <v>0</v>
      </c>
      <c r="C13" s="979">
        <v>0</v>
      </c>
      <c r="D13" s="979"/>
      <c r="E13" s="979"/>
      <c r="F13" s="979"/>
      <c r="G13" s="979"/>
      <c r="H13" s="979"/>
      <c r="I13" s="979"/>
    </row>
    <row r="14" ht="27" customHeight="1">
      <c r="A14" s="991" t="s">
        <v>70</v>
      </c>
      <c r="B14" s="979">
        <f>C14+D14+E14+F14+G14+H14+I14</f>
        <v>1057772001.68</v>
      </c>
      <c r="C14" s="979">
        <v>0</v>
      </c>
      <c r="D14" s="979">
        <v>229525656.68</v>
      </c>
      <c r="E14" s="979">
        <v>828246345</v>
      </c>
      <c r="F14" s="979">
        <v>0</v>
      </c>
      <c r="G14" s="979">
        <v>0</v>
      </c>
      <c r="H14" s="979">
        <v>0</v>
      </c>
      <c r="I14" s="979">
        <v>0</v>
      </c>
    </row>
    <row r="15" ht="27" customHeight="1">
      <c r="A15" s="992" t="s">
        <v>71</v>
      </c>
      <c r="B15" s="979">
        <f>C15+D15+E15+F15+G15+H15+I15</f>
        <v>1055112001.68</v>
      </c>
      <c r="C15" s="979">
        <v>0</v>
      </c>
      <c r="D15" s="979">
        <v>228875656.68</v>
      </c>
      <c r="E15" s="979">
        <v>826236345</v>
      </c>
      <c r="F15" s="979">
        <v>0</v>
      </c>
      <c r="G15" s="979">
        <v>0</v>
      </c>
      <c r="H15" s="979">
        <v>0</v>
      </c>
      <c r="I15" s="979">
        <v>0</v>
      </c>
    </row>
    <row r="16" ht="27" customHeight="1">
      <c r="A16" s="993" t="s">
        <v>72</v>
      </c>
      <c r="B16" s="979">
        <f>C16+D16+E16+F16+I16</f>
        <v>2650000</v>
      </c>
      <c r="C16" s="979">
        <v>0</v>
      </c>
      <c r="D16" s="979">
        <v>650000</v>
      </c>
      <c r="E16" s="979">
        <v>2000000</v>
      </c>
      <c r="F16" s="979">
        <v>0</v>
      </c>
      <c r="G16" s="979"/>
      <c r="H16" s="979"/>
      <c r="I16" s="979">
        <v>0</v>
      </c>
    </row>
    <row r="17" ht="27" customHeight="1">
      <c r="A17" s="994" t="s">
        <v>73</v>
      </c>
      <c r="B17" s="979">
        <f>C17+D17+E17+F17+G17+H17+I17</f>
        <v>10000</v>
      </c>
      <c r="C17" s="979">
        <v>0</v>
      </c>
      <c r="D17" s="979">
        <v>0</v>
      </c>
      <c r="E17" s="979">
        <v>10000</v>
      </c>
      <c r="F17" s="979">
        <v>0</v>
      </c>
      <c r="G17" s="979">
        <v>0</v>
      </c>
      <c r="H17" s="979">
        <v>0</v>
      </c>
      <c r="I17" s="979">
        <v>0</v>
      </c>
    </row>
    <row r="18" ht="27" customHeight="1">
      <c r="A18" s="995" t="s">
        <v>74</v>
      </c>
      <c r="B18" s="979">
        <f>C18</f>
        <v>0</v>
      </c>
      <c r="C18" s="979">
        <v>0</v>
      </c>
      <c r="D18" s="979"/>
      <c r="E18" s="979"/>
      <c r="F18" s="979"/>
      <c r="G18" s="979"/>
      <c r="H18" s="979"/>
      <c r="I18" s="979"/>
    </row>
    <row r="19" ht="27" customHeight="1">
      <c r="A19" s="996" t="s">
        <v>75</v>
      </c>
      <c r="B19" s="979">
        <f>C19</f>
        <v>0</v>
      </c>
      <c r="C19" s="979">
        <v>0</v>
      </c>
      <c r="D19" s="979"/>
      <c r="E19" s="979"/>
      <c r="F19" s="979"/>
      <c r="G19" s="979"/>
      <c r="H19" s="979"/>
      <c r="I19" s="979"/>
    </row>
    <row r="20" ht="27" customHeight="1">
      <c r="A20" s="997" t="s">
        <v>76</v>
      </c>
      <c r="B20" s="979">
        <f>C20+D20+E20+F20+G20+H20+I20</f>
        <v>21595513.9</v>
      </c>
      <c r="C20" s="979">
        <v>0</v>
      </c>
      <c r="D20" s="979">
        <v>20818841.69</v>
      </c>
      <c r="E20" s="979">
        <v>776672.21</v>
      </c>
      <c r="F20" s="979">
        <v>0</v>
      </c>
      <c r="G20" s="979">
        <v>0</v>
      </c>
      <c r="H20" s="979">
        <v>0</v>
      </c>
      <c r="I20" s="981">
        <v>0</v>
      </c>
    </row>
    <row r="21" ht="27" customHeight="1">
      <c r="A21" s="998" t="s">
        <v>77</v>
      </c>
      <c r="B21" s="979">
        <f>C21+D21+E21+F21+G21+H21+I21</f>
        <v>580891879.25</v>
      </c>
      <c r="C21" s="979">
        <v>0</v>
      </c>
      <c r="D21" s="979">
        <v>579818168.06</v>
      </c>
      <c r="E21" s="979">
        <v>1073711.19</v>
      </c>
      <c r="F21" s="979">
        <v>0</v>
      </c>
      <c r="G21" s="979">
        <v>0</v>
      </c>
      <c r="H21" s="979">
        <v>0</v>
      </c>
      <c r="I21" s="981">
        <v>0</v>
      </c>
    </row>
    <row r="22" ht="27" customHeight="1">
      <c r="A22" s="999"/>
      <c r="B22" s="1000"/>
      <c r="C22" s="1001"/>
      <c r="D22" s="1002"/>
      <c r="E22" s="1003"/>
      <c r="F22" s="1004"/>
      <c r="G22" s="1005"/>
      <c r="H22" s="1006"/>
      <c r="I22" s="1007" t="s">
        <v>78</v>
      </c>
    </row>
  </sheetData>
  <mergeCells>
    <mergeCell ref="A1:I1"/>
  </mergeCells>
  <printOptions horizontalCentered="1"/>
  <pageMargins left="0.393700787401575" right="0.393700787401575" top="0.78740157480315" bottom="0.78740157480315" header="0.51181" footer="0.51181"/>
  <pageSetup paperSize="9" scale="70" pageOrder="overThenDown" orientation="landscape" errors="blank"/>
</worksheet>
</file>

<file path=xl/worksheets/sheet4.xml><?xml version="1.0" encoding="utf-8"?>
<worksheet xmlns="http://schemas.openxmlformats.org/spreadsheetml/2006/main" xmlns:r="http://schemas.openxmlformats.org/officeDocument/2006/relationships">
  <dimension ref="A1:F22"/>
  <sheetViews>
    <sheetView showGridLines="0" showZeros="0" topLeftCell="A1" zoomScaleNormal="100" zoomScalePageLayoutView="60" workbookViewId="0">
      <pane topLeftCell="B5" activePane="bottomRight" state="frozen"/>
      <selection activeCell="A1" sqref="A1"/>
    </sheetView>
  </sheetViews>
  <sheetFormatPr defaultColWidth="8" defaultRowHeight="14.25"/>
  <cols>
    <col min="1" max="1" width="33.4156862745098" style="16"/>
    <col min="2" max="2" width="27.2470588235294" style="16"/>
    <col min="3" max="3" width="27.2470588235294" style="16"/>
    <col min="4" max="4" width="33.4156862745098" style="16"/>
    <col min="5" max="5" width="27.2470588235294" style="16"/>
    <col min="6" max="6" width="27.2470588235294" style="16"/>
  </cols>
  <sheetData>
    <row r="1" ht="48" customHeight="1">
      <c r="A1" s="1008" t="s">
        <v>79</v>
      </c>
      <c r="B1" s="1009"/>
      <c r="C1" s="1010"/>
      <c r="D1" s="1011"/>
      <c r="E1" s="1012"/>
      <c r="F1" s="1013"/>
    </row>
    <row r="2" ht="19.5" customHeight="1">
      <c r="A2" s="1014"/>
      <c r="B2" s="1015"/>
      <c r="C2" s="1016"/>
      <c r="D2" s="1017"/>
      <c r="E2" s="1018" t="s">
        <v>25</v>
      </c>
      <c r="F2" s="1019"/>
    </row>
    <row r="3" ht="19.5" customHeight="1">
      <c r="A3" s="1020" t="s">
        <v>50</v>
      </c>
      <c r="B3" s="1021"/>
      <c r="C3" s="1022"/>
      <c r="D3" s="1023"/>
      <c r="E3" s="1024"/>
      <c r="F3" s="1025" t="s">
        <v>51</v>
      </c>
    </row>
    <row r="4" ht="27" customHeight="1">
      <c r="A4" s="1026" t="s">
        <v>52</v>
      </c>
      <c r="B4" s="1027" t="s">
        <v>80</v>
      </c>
      <c r="C4" s="1028" t="s">
        <v>81</v>
      </c>
      <c r="D4" s="1029" t="s">
        <v>52</v>
      </c>
      <c r="E4" s="1030" t="s">
        <v>80</v>
      </c>
      <c r="F4" s="1031" t="s">
        <v>81</v>
      </c>
    </row>
    <row r="5" ht="28.5" customHeight="1">
      <c r="A5" s="1032" t="s">
        <v>82</v>
      </c>
      <c r="B5" s="1033">
        <v>0</v>
      </c>
      <c r="C5" s="1034">
        <v>0</v>
      </c>
      <c r="D5" s="1035" t="s">
        <v>83</v>
      </c>
      <c r="E5" s="1036">
        <v>0</v>
      </c>
      <c r="F5" s="1037">
        <v>0</v>
      </c>
    </row>
    <row r="6" ht="28.5" customHeight="1">
      <c r="A6" s="1038" t="s">
        <v>84</v>
      </c>
      <c r="B6" s="1039">
        <v>0</v>
      </c>
      <c r="C6" s="1040">
        <v>0</v>
      </c>
      <c r="D6" s="1041" t="s">
        <v>85</v>
      </c>
      <c r="E6" s="1042">
        <v>0</v>
      </c>
      <c r="F6" s="1043">
        <v>0</v>
      </c>
    </row>
    <row r="7" ht="28.5" customHeight="1">
      <c r="A7" s="1044" t="s">
        <v>86</v>
      </c>
      <c r="B7" s="1045">
        <v>0</v>
      </c>
      <c r="C7" s="1046">
        <v>0</v>
      </c>
      <c r="D7" s="1047" t="s">
        <v>87</v>
      </c>
      <c r="E7" s="1048">
        <v>0</v>
      </c>
      <c r="F7" s="1049">
        <v>0</v>
      </c>
    </row>
    <row r="8" ht="28.5" customHeight="1">
      <c r="A8" s="1050" t="s">
        <v>88</v>
      </c>
      <c r="B8" s="1051">
        <v>0</v>
      </c>
      <c r="C8" s="1052">
        <v>0</v>
      </c>
      <c r="D8" s="1053" t="s">
        <v>89</v>
      </c>
      <c r="E8" s="1054">
        <v>0</v>
      </c>
      <c r="F8" s="1055">
        <v>0</v>
      </c>
    </row>
    <row r="9" ht="28.5" customHeight="1">
      <c r="A9" s="1056" t="s">
        <v>90</v>
      </c>
      <c r="B9" s="1057">
        <v>0</v>
      </c>
      <c r="C9" s="1058">
        <v>0</v>
      </c>
      <c r="D9" s="1059" t="s">
        <v>91</v>
      </c>
      <c r="E9" s="1060" t="s">
        <v>92</v>
      </c>
      <c r="F9" s="1061">
        <v>0</v>
      </c>
    </row>
    <row r="10" ht="28.5" customHeight="1">
      <c r="A10" s="1062" t="s">
        <v>93</v>
      </c>
      <c r="B10" s="1063">
        <v>0</v>
      </c>
      <c r="C10" s="1064">
        <v>0</v>
      </c>
      <c r="D10" s="1065" t="s">
        <v>94</v>
      </c>
      <c r="E10" s="1066">
        <v>0</v>
      </c>
      <c r="F10" s="1067">
        <v>0</v>
      </c>
    </row>
    <row r="11" ht="28.5" customHeight="1">
      <c r="A11" s="1068" t="s">
        <v>95</v>
      </c>
      <c r="B11" s="1069">
        <v>0</v>
      </c>
      <c r="C11" s="1070">
        <v>0</v>
      </c>
      <c r="D11" s="1071" t="s">
        <v>96</v>
      </c>
      <c r="E11" s="1072">
        <v>0</v>
      </c>
      <c r="F11" s="1073">
        <v>0</v>
      </c>
    </row>
    <row r="12" ht="28.5" customHeight="1">
      <c r="A12" s="1074" t="s">
        <v>97</v>
      </c>
      <c r="B12" s="1075">
        <v>0</v>
      </c>
      <c r="C12" s="1076">
        <v>0</v>
      </c>
      <c r="D12" s="1077" t="s">
        <v>92</v>
      </c>
      <c r="E12" s="1078" t="s">
        <v>92</v>
      </c>
      <c r="F12" s="1079" t="s">
        <v>92</v>
      </c>
    </row>
    <row r="13" ht="28.5" customHeight="1">
      <c r="A13" s="1080" t="s">
        <v>98</v>
      </c>
      <c r="B13" s="979">
        <f>B5+B6+B8+B9+B10+B11</f>
        <v>0</v>
      </c>
      <c r="C13" s="979">
        <f>C5+C6+C8+C9+C10+C11</f>
        <v>0</v>
      </c>
      <c r="D13" s="1081" t="s">
        <v>99</v>
      </c>
      <c r="E13" s="981">
        <f>E5+E7+E8+E10+E11</f>
        <v>0</v>
      </c>
      <c r="F13" s="1082">
        <f>F5+F7+F8+F9+F10+F11</f>
        <v>0</v>
      </c>
    </row>
    <row r="14" ht="28.5" customHeight="1">
      <c r="A14" s="1083" t="s">
        <v>100</v>
      </c>
      <c r="B14" s="1084">
        <v>0</v>
      </c>
      <c r="C14" s="1085">
        <v>0</v>
      </c>
      <c r="D14" s="1086" t="s">
        <v>101</v>
      </c>
      <c r="E14" s="1087">
        <v>0</v>
      </c>
      <c r="F14" s="1088">
        <v>0</v>
      </c>
    </row>
    <row r="15" ht="39.75" customHeight="1">
      <c r="A15" s="1089" t="s">
        <v>102</v>
      </c>
      <c r="B15" s="1090">
        <v>0</v>
      </c>
      <c r="C15" s="1091">
        <v>0</v>
      </c>
      <c r="D15" s="1092" t="s">
        <v>103</v>
      </c>
      <c r="E15" s="1093">
        <v>0</v>
      </c>
      <c r="F15" s="1094">
        <v>0</v>
      </c>
    </row>
    <row r="16" ht="28.5" customHeight="1">
      <c r="A16" s="1095" t="s">
        <v>104</v>
      </c>
      <c r="B16" s="1096">
        <v>0</v>
      </c>
      <c r="C16" s="1097">
        <v>0</v>
      </c>
      <c r="D16" s="1098" t="s">
        <v>105</v>
      </c>
      <c r="E16" s="1099">
        <v>0</v>
      </c>
      <c r="F16" s="1100">
        <v>0</v>
      </c>
    </row>
    <row r="17" ht="31.5" customHeight="1">
      <c r="A17" s="1101" t="s">
        <v>106</v>
      </c>
      <c r="B17" s="1102">
        <v>0</v>
      </c>
      <c r="C17" s="1103">
        <v>0</v>
      </c>
      <c r="D17" s="1104" t="s">
        <v>107</v>
      </c>
      <c r="E17" s="1105">
        <v>0</v>
      </c>
      <c r="F17" s="1106">
        <v>0</v>
      </c>
    </row>
    <row r="18" ht="31.5" customHeight="1">
      <c r="A18" s="1107" t="s">
        <v>108</v>
      </c>
      <c r="B18" s="1108">
        <f>B13+B14+B16</f>
        <v>0</v>
      </c>
      <c r="C18" s="1109">
        <f>C13+C14+C16</f>
        <v>0</v>
      </c>
      <c r="D18" s="1110" t="s">
        <v>109</v>
      </c>
      <c r="E18" s="1111">
        <f>E13+E14+E16</f>
        <v>0</v>
      </c>
      <c r="F18" s="1082">
        <f>F13+F14+F16</f>
        <v>0</v>
      </c>
    </row>
    <row r="19" ht="28.5" customHeight="1">
      <c r="A19" s="1112" t="s">
        <v>92</v>
      </c>
      <c r="B19" s="1113" t="s">
        <v>92</v>
      </c>
      <c r="C19" s="1114" t="s">
        <v>92</v>
      </c>
      <c r="D19" s="1115" t="s">
        <v>110</v>
      </c>
      <c r="E19" s="1082">
        <f>B18-E18</f>
        <v>0</v>
      </c>
      <c r="F19" s="1082">
        <f>C18-F18</f>
        <v>0</v>
      </c>
    </row>
    <row r="20" ht="28.5" customHeight="1">
      <c r="A20" s="1116" t="s">
        <v>111</v>
      </c>
      <c r="B20" s="1117">
        <v>0</v>
      </c>
      <c r="C20" s="1082">
        <f>E20</f>
        <v>0</v>
      </c>
      <c r="D20" s="1118" t="s">
        <v>112</v>
      </c>
      <c r="E20" s="1082">
        <f>B20+E19</f>
        <v>0</v>
      </c>
      <c r="F20" s="1082">
        <f>C20+F19</f>
        <v>0</v>
      </c>
    </row>
    <row r="21" ht="28.5" customHeight="1">
      <c r="A21" s="1119" t="s">
        <v>113</v>
      </c>
      <c r="B21" s="1082">
        <f>B18+B20</f>
        <v>0</v>
      </c>
      <c r="C21" s="1082">
        <f>C18+C20</f>
        <v>0</v>
      </c>
      <c r="D21" s="1120" t="s">
        <v>113</v>
      </c>
      <c r="E21" s="1082">
        <f>E18+E20</f>
        <v>0</v>
      </c>
      <c r="F21" s="1082">
        <f>F18+F20</f>
        <v>0</v>
      </c>
    </row>
    <row r="22" ht="28.5" customHeight="1">
      <c r="A22" s="1121"/>
      <c r="B22" s="1122">
        <v>0</v>
      </c>
      <c r="C22" s="1123"/>
      <c r="D22" s="1124"/>
      <c r="E22" s="1125">
        <v>0</v>
      </c>
      <c r="F22" s="1126" t="s">
        <v>114</v>
      </c>
    </row>
  </sheetData>
  <mergeCells>
    <mergeCell ref="A1:F1"/>
    <mergeCell ref="E2:F2"/>
  </mergeCells>
  <printOptions horizontalCentered="1"/>
  <pageMargins left="0.393700787401575" right="0.393700787401575" top="0.393700787401575" bottom="0.393700787401575" header="0.51181" footer="0.51181"/>
  <pageSetup paperSize="9" scale="80" pageOrder="overThenDown" orientation="landscape" errors="blank"/>
</worksheet>
</file>

<file path=xl/worksheets/sheet5.xml><?xml version="1.0" encoding="utf-8"?>
<worksheet xmlns="http://schemas.openxmlformats.org/spreadsheetml/2006/main" xmlns:r="http://schemas.openxmlformats.org/officeDocument/2006/relationships">
  <dimension ref="A1:F22"/>
  <sheetViews>
    <sheetView showGridLines="0" topLeftCell="A1" zoomScaleNormal="100" zoomScalePageLayoutView="60" workbookViewId="0">
      <pane topLeftCell="B5" activePane="bottomRight" state="frozen"/>
      <selection activeCell="A1" sqref="A1"/>
    </sheetView>
  </sheetViews>
  <sheetFormatPr defaultColWidth="8" defaultRowHeight="14.25"/>
  <cols>
    <col min="1" max="1" width="39.5803921568627" style="16"/>
    <col min="2" max="2" width="27.2470588235294" style="16"/>
    <col min="3" max="3" width="27.2470588235294" style="16"/>
    <col min="4" max="4" width="38.721568627451" style="16"/>
    <col min="5" max="5" width="27.2470588235294" style="16"/>
    <col min="6" max="6" width="27.2470588235294" style="16"/>
  </cols>
  <sheetData>
    <row r="1" ht="48" customHeight="1">
      <c r="A1" s="1127" t="s">
        <v>115</v>
      </c>
      <c r="B1" s="1128"/>
      <c r="C1" s="1129"/>
      <c r="D1" s="1130"/>
      <c r="E1" s="1131"/>
      <c r="F1" s="1132"/>
    </row>
    <row r="2" ht="19.5" customHeight="1">
      <c r="A2" s="1133"/>
      <c r="B2" s="1134"/>
      <c r="C2" s="1135"/>
      <c r="D2" s="1136"/>
      <c r="E2" s="1137" t="s">
        <v>27</v>
      </c>
      <c r="F2" s="1138"/>
    </row>
    <row r="3" ht="19.5" customHeight="1">
      <c r="A3" s="1139" t="s">
        <v>50</v>
      </c>
      <c r="B3" s="1140"/>
      <c r="C3" s="1141"/>
      <c r="D3" s="1142"/>
      <c r="E3" s="1143"/>
      <c r="F3" s="1144" t="s">
        <v>51</v>
      </c>
    </row>
    <row r="4" ht="28.5" customHeight="1">
      <c r="A4" s="1145" t="s">
        <v>52</v>
      </c>
      <c r="B4" s="1146" t="s">
        <v>80</v>
      </c>
      <c r="C4" s="1147" t="s">
        <v>81</v>
      </c>
      <c r="D4" s="1148" t="s">
        <v>52</v>
      </c>
      <c r="E4" s="1149" t="s">
        <v>80</v>
      </c>
      <c r="F4" s="1150" t="s">
        <v>81</v>
      </c>
    </row>
    <row r="5" ht="28.5" customHeight="1">
      <c r="A5" s="1151" t="s">
        <v>116</v>
      </c>
      <c r="B5" s="1152">
        <v>48989580.8</v>
      </c>
      <c r="C5" s="1153">
        <v>52052660</v>
      </c>
      <c r="D5" s="1154" t="s">
        <v>117</v>
      </c>
      <c r="E5" s="1155">
        <v>195903167.04</v>
      </c>
      <c r="F5" s="1156">
        <v>214401245.76</v>
      </c>
    </row>
    <row r="6" ht="28.5" customHeight="1">
      <c r="A6" s="1157" t="s">
        <v>118</v>
      </c>
      <c r="B6" s="1158">
        <v>1635400</v>
      </c>
      <c r="C6" s="1159">
        <v>1700000</v>
      </c>
      <c r="D6" s="1160" t="s">
        <v>119</v>
      </c>
      <c r="E6" s="1161">
        <v>13334317.2</v>
      </c>
      <c r="F6" s="1162">
        <v>14474410.92</v>
      </c>
    </row>
    <row r="7" ht="28.5" customHeight="1">
      <c r="A7" s="1163" t="s">
        <v>84</v>
      </c>
      <c r="B7" s="1164">
        <v>204952162</v>
      </c>
      <c r="C7" s="1165">
        <v>184743140</v>
      </c>
      <c r="D7" s="1166" t="s">
        <v>120</v>
      </c>
      <c r="E7" s="1167">
        <v>0</v>
      </c>
      <c r="F7" s="1168">
        <v>0</v>
      </c>
    </row>
    <row r="8" ht="28.5" customHeight="1">
      <c r="A8" s="1169" t="s">
        <v>121</v>
      </c>
      <c r="B8" s="1170">
        <v>196347600</v>
      </c>
      <c r="C8" s="1171">
        <v>175820000</v>
      </c>
      <c r="D8" s="1172" t="s">
        <v>122</v>
      </c>
      <c r="E8" s="1173">
        <v>570000</v>
      </c>
      <c r="F8" s="1174">
        <v>650000</v>
      </c>
    </row>
    <row r="9" ht="28.5" customHeight="1">
      <c r="A9" s="1175" t="s">
        <v>123</v>
      </c>
      <c r="B9" s="1176">
        <v>8604562</v>
      </c>
      <c r="C9" s="1177">
        <v>8923140</v>
      </c>
      <c r="D9" s="1178" t="s">
        <v>124</v>
      </c>
      <c r="E9" s="1179">
        <v>0</v>
      </c>
      <c r="F9" s="1180">
        <v>0</v>
      </c>
    </row>
    <row r="10" ht="28.5" customHeight="1">
      <c r="A10" s="1181" t="s">
        <v>125</v>
      </c>
      <c r="B10" s="1182">
        <v>0</v>
      </c>
      <c r="C10" s="1183">
        <v>0</v>
      </c>
      <c r="D10" s="1184" t="s">
        <v>92</v>
      </c>
      <c r="E10" s="1185" t="s">
        <v>92</v>
      </c>
      <c r="F10" s="1186" t="s">
        <v>92</v>
      </c>
    </row>
    <row r="11" ht="28.5" customHeight="1">
      <c r="A11" s="1187" t="s">
        <v>126</v>
      </c>
      <c r="B11" s="1188">
        <v>800000</v>
      </c>
      <c r="C11" s="1189">
        <v>800000</v>
      </c>
      <c r="D11" s="1190" t="s">
        <v>92</v>
      </c>
      <c r="E11" s="1191" t="s">
        <v>92</v>
      </c>
      <c r="F11" s="1192" t="s">
        <v>92</v>
      </c>
    </row>
    <row r="12" ht="28.5" customHeight="1">
      <c r="A12" s="1193" t="s">
        <v>127</v>
      </c>
      <c r="B12" s="1194">
        <v>11036219.79</v>
      </c>
      <c r="C12" s="1195">
        <v>12358698.37</v>
      </c>
      <c r="D12" s="1196" t="s">
        <v>92</v>
      </c>
      <c r="E12" s="1197" t="s">
        <v>92</v>
      </c>
      <c r="F12" s="1198" t="s">
        <v>92</v>
      </c>
    </row>
    <row r="13" ht="28.5" customHeight="1">
      <c r="A13" s="1199" t="s">
        <v>128</v>
      </c>
      <c r="B13" s="1200">
        <v>210000</v>
      </c>
      <c r="C13" s="1201">
        <v>210000</v>
      </c>
      <c r="D13" s="1202" t="s">
        <v>92</v>
      </c>
      <c r="E13" s="1203" t="s">
        <v>92</v>
      </c>
      <c r="F13" s="1204" t="s">
        <v>92</v>
      </c>
    </row>
    <row r="14" ht="28.5" customHeight="1">
      <c r="A14" s="1205" t="s">
        <v>129</v>
      </c>
      <c r="B14" s="1206">
        <v>180000</v>
      </c>
      <c r="C14" s="1207">
        <v>180000</v>
      </c>
      <c r="D14" s="1208" t="s">
        <v>92</v>
      </c>
      <c r="E14" s="1209" t="s">
        <v>92</v>
      </c>
      <c r="F14" s="1210" t="s">
        <v>92</v>
      </c>
    </row>
    <row r="15" ht="28.5" customHeight="1">
      <c r="A15" s="1211" t="s">
        <v>130</v>
      </c>
      <c r="B15" s="979">
        <f>B5+B7+B10+B11+B12+B13+B14</f>
        <v>266167962.59</v>
      </c>
      <c r="C15" s="979">
        <f>C5+C7+C10+C11+C12+C13+C14</f>
        <v>250344498.37</v>
      </c>
      <c r="D15" s="1212" t="s">
        <v>131</v>
      </c>
      <c r="E15" s="979">
        <f>E5+E6+E7+E8+E9</f>
        <v>209807484.24</v>
      </c>
      <c r="F15" s="979">
        <f>F5+F6+F7+F8+F9</f>
        <v>229525656.68</v>
      </c>
    </row>
    <row r="16" ht="28.5" customHeight="1">
      <c r="A16" s="1213" t="s">
        <v>132</v>
      </c>
      <c r="B16" s="1214">
        <v>0</v>
      </c>
      <c r="C16" s="1215">
        <v>0</v>
      </c>
      <c r="D16" s="1216" t="s">
        <v>133</v>
      </c>
      <c r="E16" s="1217">
        <v>0</v>
      </c>
      <c r="F16" s="1218">
        <v>0</v>
      </c>
    </row>
    <row r="17" ht="28.5" customHeight="1">
      <c r="A17" s="1219" t="s">
        <v>134</v>
      </c>
      <c r="B17" s="1220">
        <v>0</v>
      </c>
      <c r="C17" s="1221">
        <v>0</v>
      </c>
      <c r="D17" s="1222" t="s">
        <v>135</v>
      </c>
      <c r="E17" s="1223">
        <v>0</v>
      </c>
      <c r="F17" s="1224">
        <v>0</v>
      </c>
    </row>
    <row r="18" ht="28.5" customHeight="1">
      <c r="A18" s="1225" t="s">
        <v>136</v>
      </c>
      <c r="B18" s="1226">
        <f>B15+B16+B17</f>
        <v>266167962.59</v>
      </c>
      <c r="C18" s="1226">
        <f>C15+C16+C17</f>
        <v>250344498.37</v>
      </c>
      <c r="D18" s="1227" t="s">
        <v>137</v>
      </c>
      <c r="E18" s="979">
        <f>E15+E16+E17</f>
        <v>209807484.24</v>
      </c>
      <c r="F18" s="979">
        <f>F15+F16+F17</f>
        <v>229525656.68</v>
      </c>
    </row>
    <row r="19" ht="28.5" customHeight="1">
      <c r="A19" s="1228" t="s">
        <v>92</v>
      </c>
      <c r="B19" s="1229" t="s">
        <v>92</v>
      </c>
      <c r="C19" s="1230" t="s">
        <v>92</v>
      </c>
      <c r="D19" s="1231" t="s">
        <v>138</v>
      </c>
      <c r="E19" s="979">
        <f>B18-E18</f>
        <v>56360478.35</v>
      </c>
      <c r="F19" s="979">
        <f>C18-F18</f>
        <v>20818841.69</v>
      </c>
    </row>
    <row r="20" ht="28.5" customHeight="1">
      <c r="A20" s="1232" t="s">
        <v>139</v>
      </c>
      <c r="B20" s="1233">
        <v>502638848.02</v>
      </c>
      <c r="C20" s="1234">
        <f>E20</f>
        <v>558999326.37</v>
      </c>
      <c r="D20" s="1235" t="s">
        <v>140</v>
      </c>
      <c r="E20" s="979">
        <f>B20+E19</f>
        <v>558999326.37</v>
      </c>
      <c r="F20" s="979">
        <f>C20+F19</f>
        <v>579818168.06</v>
      </c>
    </row>
    <row r="21" ht="28.5" customHeight="1">
      <c r="A21" s="1236" t="s">
        <v>113</v>
      </c>
      <c r="B21" s="1082">
        <f>B18+B20</f>
        <v>768806810.61</v>
      </c>
      <c r="C21" s="1082">
        <f>C18+C20</f>
        <v>809343824.74</v>
      </c>
      <c r="D21" s="1237" t="s">
        <v>113</v>
      </c>
      <c r="E21" s="1226">
        <f>E18+E20</f>
        <v>768806810.61</v>
      </c>
      <c r="F21" s="1226">
        <f>F18+F20</f>
        <v>809343824.74</v>
      </c>
    </row>
    <row r="22" ht="15.75" customHeight="1">
      <c r="A22" s="1238"/>
      <c r="B22" s="1239"/>
      <c r="C22" s="1240"/>
      <c r="D22" s="1241"/>
      <c r="E22" s="1242"/>
      <c r="F22" s="1243" t="s">
        <v>141</v>
      </c>
    </row>
  </sheetData>
  <mergeCells>
    <mergeCell ref="A1:F1"/>
    <mergeCell ref="E2:F2"/>
    <mergeCell ref="F4"/>
  </mergeCells>
  <printOptions horizontalCentered="1"/>
  <pageMargins left="0.393700787401575" right="0.393700787401575" top="0.393700787401575" bottom="0.393700787401575" header="0.51181" footer="0.51181"/>
  <pageSetup paperSize="9" scale="80" pageOrder="overThenDown" orientation="landscape" errors="blank"/>
</worksheet>
</file>

<file path=xl/worksheets/sheet6.xml><?xml version="1.0" encoding="utf-8"?>
<worksheet xmlns="http://schemas.openxmlformats.org/spreadsheetml/2006/main" xmlns:r="http://schemas.openxmlformats.org/officeDocument/2006/relationships">
  <dimension ref="A1:F20"/>
  <sheetViews>
    <sheetView showGridLines="0" showZeros="0" topLeftCell="A1" zoomScaleNormal="100" zoomScalePageLayoutView="60" workbookViewId="0">
      <pane topLeftCell="B7" activePane="bottomRight" state="frozen"/>
      <selection activeCell="A1" sqref="A1"/>
    </sheetView>
  </sheetViews>
  <sheetFormatPr defaultColWidth="8" defaultRowHeight="14.25"/>
  <cols>
    <col min="1" max="1" width="33.4156862745098" style="16"/>
    <col min="2" max="2" width="27.2470588235294" style="16"/>
    <col min="3" max="3" width="27.2470588235294" style="16"/>
    <col min="4" max="4" width="33.4156862745098" style="16"/>
    <col min="5" max="5" width="27.2470588235294" style="16"/>
    <col min="6" max="6" width="27.2470588235294" style="16"/>
  </cols>
  <sheetData>
    <row r="1" ht="48" customHeight="1">
      <c r="A1" s="1244" t="s">
        <v>142</v>
      </c>
      <c r="B1" s="1245"/>
      <c r="C1" s="1246"/>
      <c r="D1" s="1247"/>
      <c r="E1" s="1248"/>
      <c r="F1" s="1249"/>
    </row>
    <row r="2" ht="21" customHeight="1">
      <c r="A2" s="1250"/>
      <c r="B2" s="1251"/>
      <c r="C2" s="1252"/>
      <c r="D2" s="1253"/>
      <c r="E2" s="1254"/>
      <c r="F2" s="1255" t="s">
        <v>29</v>
      </c>
    </row>
    <row r="3" ht="21" customHeight="1">
      <c r="A3" s="1256" t="s">
        <v>50</v>
      </c>
      <c r="B3" s="1257"/>
      <c r="C3" s="1258"/>
      <c r="D3" s="1259"/>
      <c r="E3" s="1260"/>
      <c r="F3" s="1261" t="s">
        <v>51</v>
      </c>
    </row>
    <row r="4" ht="28.5" customHeight="1">
      <c r="A4" s="1262" t="s">
        <v>52</v>
      </c>
      <c r="B4" s="1263" t="s">
        <v>80</v>
      </c>
      <c r="C4" s="1264" t="s">
        <v>81</v>
      </c>
      <c r="D4" s="1265" t="s">
        <v>52</v>
      </c>
      <c r="E4" s="1266" t="s">
        <v>80</v>
      </c>
      <c r="F4" s="1267" t="s">
        <v>81</v>
      </c>
    </row>
    <row r="5" ht="28.5" customHeight="1">
      <c r="A5" s="1268" t="s">
        <v>82</v>
      </c>
      <c r="B5" s="1269">
        <v>360197775.57</v>
      </c>
      <c r="C5" s="1270">
        <v>318013017.21</v>
      </c>
      <c r="D5" s="1271" t="s">
        <v>83</v>
      </c>
      <c r="E5" s="1272">
        <v>615016436.96</v>
      </c>
      <c r="F5" s="1273">
        <v>826236345</v>
      </c>
    </row>
    <row r="6" ht="28.5" customHeight="1">
      <c r="A6" s="1274" t="s">
        <v>143</v>
      </c>
      <c r="B6" s="1275">
        <v>261246075.57</v>
      </c>
      <c r="C6" s="1276">
        <v>296007200.07</v>
      </c>
      <c r="D6" s="1277" t="s">
        <v>144</v>
      </c>
      <c r="E6" s="1278">
        <v>1900000</v>
      </c>
      <c r="F6" s="1279">
        <v>2000000</v>
      </c>
    </row>
    <row r="7" ht="28.5" customHeight="1">
      <c r="A7" s="1280" t="s">
        <v>84</v>
      </c>
      <c r="B7" s="1281">
        <v>181000000</v>
      </c>
      <c r="C7" s="1282">
        <v>509000000</v>
      </c>
      <c r="D7" s="1283" t="s">
        <v>145</v>
      </c>
      <c r="E7" s="1284">
        <v>10000</v>
      </c>
      <c r="F7" s="1285">
        <v>10000</v>
      </c>
    </row>
    <row r="8" ht="28.5" customHeight="1">
      <c r="A8" s="1286" t="s">
        <v>86</v>
      </c>
      <c r="B8" s="1287">
        <v>109340000</v>
      </c>
      <c r="C8" s="1288">
        <v>441170000</v>
      </c>
      <c r="D8" s="1289" t="s">
        <v>92</v>
      </c>
      <c r="E8" s="1290" t="s">
        <v>92</v>
      </c>
      <c r="F8" s="1291" t="s">
        <v>92</v>
      </c>
    </row>
    <row r="9" ht="28.5" customHeight="1">
      <c r="A9" s="1292" t="s">
        <v>88</v>
      </c>
      <c r="B9" s="1293">
        <v>200000</v>
      </c>
      <c r="C9" s="1294">
        <v>10000</v>
      </c>
      <c r="D9" s="1295" t="s">
        <v>92</v>
      </c>
      <c r="E9" s="1296" t="s">
        <v>92</v>
      </c>
      <c r="F9" s="1297" t="s">
        <v>92</v>
      </c>
    </row>
    <row r="10" ht="28.5" customHeight="1">
      <c r="A10" s="1298" t="s">
        <v>146</v>
      </c>
      <c r="B10" s="1299">
        <v>2000000</v>
      </c>
      <c r="C10" s="1300">
        <v>2000000</v>
      </c>
      <c r="D10" s="1301" t="s">
        <v>92</v>
      </c>
      <c r="E10" s="1302" t="s">
        <v>92</v>
      </c>
      <c r="F10" s="1303" t="s">
        <v>92</v>
      </c>
    </row>
    <row r="11" ht="28.5" customHeight="1">
      <c r="A11" s="1304" t="s">
        <v>147</v>
      </c>
      <c r="B11" s="1305">
        <v>0</v>
      </c>
      <c r="C11" s="1306">
        <v>0</v>
      </c>
      <c r="D11" s="1307" t="s">
        <v>92</v>
      </c>
      <c r="E11" s="1308" t="s">
        <v>92</v>
      </c>
      <c r="F11" s="1309" t="s">
        <v>92</v>
      </c>
    </row>
    <row r="12" ht="28.5" customHeight="1">
      <c r="A12" s="1310" t="s">
        <v>97</v>
      </c>
      <c r="B12" s="1311">
        <v>0</v>
      </c>
      <c r="C12" s="1312">
        <v>0</v>
      </c>
      <c r="D12" s="1313" t="s">
        <v>92</v>
      </c>
      <c r="E12" s="1314" t="s">
        <v>92</v>
      </c>
      <c r="F12" s="1315" t="s">
        <v>92</v>
      </c>
    </row>
    <row r="13" ht="28.5" customHeight="1">
      <c r="A13" s="1316" t="s">
        <v>148</v>
      </c>
      <c r="B13" s="1226">
        <f>B5+B7+B9+B10+B11</f>
        <v>543397775.57</v>
      </c>
      <c r="C13" s="1226">
        <f>C5+C7+C9+C10+C11</f>
        <v>829023017.21</v>
      </c>
      <c r="D13" s="1317" t="s">
        <v>149</v>
      </c>
      <c r="E13" s="1226">
        <f>E5+E6+E7</f>
        <v>616926436.96</v>
      </c>
      <c r="F13" s="1111">
        <f>F5+F6+F7</f>
        <v>828246345</v>
      </c>
    </row>
    <row r="14" ht="28.5" customHeight="1">
      <c r="A14" s="1318" t="s">
        <v>150</v>
      </c>
      <c r="B14" s="1319">
        <v>0</v>
      </c>
      <c r="C14" s="1320">
        <v>0</v>
      </c>
      <c r="D14" s="1321" t="s">
        <v>151</v>
      </c>
      <c r="E14" s="1322">
        <v>0</v>
      </c>
      <c r="F14" s="1323">
        <v>0</v>
      </c>
    </row>
    <row r="15" ht="28.5" customHeight="1">
      <c r="A15" s="1324" t="s">
        <v>152</v>
      </c>
      <c r="B15" s="1325">
        <v>0</v>
      </c>
      <c r="C15" s="1326">
        <v>0</v>
      </c>
      <c r="D15" s="1327" t="s">
        <v>153</v>
      </c>
      <c r="E15" s="1328">
        <v>0</v>
      </c>
      <c r="F15" s="1329">
        <v>0</v>
      </c>
    </row>
    <row r="16" ht="28.5" customHeight="1">
      <c r="A16" s="1330" t="s">
        <v>154</v>
      </c>
      <c r="B16" s="979">
        <f>B13+B14+B15</f>
        <v>543397775.57</v>
      </c>
      <c r="C16" s="1226">
        <f>C13+C14+C15</f>
        <v>829023017.21</v>
      </c>
      <c r="D16" s="1331" t="s">
        <v>155</v>
      </c>
      <c r="E16" s="979">
        <f>E13+E14+E15</f>
        <v>616926436.96</v>
      </c>
      <c r="F16" s="981">
        <f>F13+F14+F15</f>
        <v>828246345</v>
      </c>
    </row>
    <row r="17" ht="28.5" customHeight="1">
      <c r="A17" s="1332" t="s">
        <v>92</v>
      </c>
      <c r="B17" s="1333" t="s">
        <v>92</v>
      </c>
      <c r="C17" s="1334" t="s">
        <v>92</v>
      </c>
      <c r="D17" s="1335" t="s">
        <v>156</v>
      </c>
      <c r="E17" s="979">
        <f>B16-E16</f>
        <v>-73528661.3900001</v>
      </c>
      <c r="F17" s="981">
        <f>C16-F16</f>
        <v>776672.210000038</v>
      </c>
    </row>
    <row r="18" ht="28.5" customHeight="1">
      <c r="A18" s="1336" t="s">
        <v>157</v>
      </c>
      <c r="B18" s="1337">
        <v>73825700.37</v>
      </c>
      <c r="C18" s="979">
        <f>E18</f>
        <v>297038.9799999</v>
      </c>
      <c r="D18" s="1338" t="s">
        <v>158</v>
      </c>
      <c r="E18" s="979">
        <f>B18+E17</f>
        <v>297038.9799999</v>
      </c>
      <c r="F18" s="981">
        <f>C18+F17</f>
        <v>1073711.18999994</v>
      </c>
    </row>
    <row r="19" ht="28.5" customHeight="1">
      <c r="A19" s="1339" t="s">
        <v>113</v>
      </c>
      <c r="B19" s="979">
        <f>B16+B18</f>
        <v>617223475.94</v>
      </c>
      <c r="C19" s="979">
        <f>C16+C18</f>
        <v>829320056.19</v>
      </c>
      <c r="D19" s="1340" t="s">
        <v>113</v>
      </c>
      <c r="E19" s="979">
        <f>E16+E18</f>
        <v>617223475.94</v>
      </c>
      <c r="F19" s="1111">
        <f>F16+F18</f>
        <v>829320056.19</v>
      </c>
    </row>
    <row r="20" ht="28.5" customHeight="1">
      <c r="A20" s="1341"/>
      <c r="B20" s="1342"/>
      <c r="C20" s="1343"/>
      <c r="D20" s="1344"/>
      <c r="E20" s="1345"/>
      <c r="F20" s="1346" t="s">
        <v>159</v>
      </c>
    </row>
  </sheetData>
  <mergeCells>
    <mergeCell ref="A1:F1"/>
    <mergeCell ref="F2"/>
    <mergeCell ref="A4"/>
    <mergeCell ref="B4"/>
    <mergeCell ref="C4"/>
    <mergeCell ref="D4"/>
    <mergeCell ref="E4"/>
    <mergeCell ref="F4"/>
  </mergeCells>
  <printOptions horizontalCentered="1"/>
  <pageMargins left="0.393700787401575" right="0.393700787401575" top="0.393700787401575" bottom="0.393700787401575" header="0.51181" footer="0.51181"/>
  <pageSetup paperSize="9" scale="90" pageOrder="overThenDown" orientation="landscape" errors="blank"/>
</worksheet>
</file>

<file path=xl/worksheets/sheet7.xml><?xml version="1.0" encoding="utf-8"?>
<worksheet xmlns="http://schemas.openxmlformats.org/spreadsheetml/2006/main" xmlns:r="http://schemas.openxmlformats.org/officeDocument/2006/relationships">
  <dimension ref="A1:G37"/>
  <sheetViews>
    <sheetView showGridLines="0" topLeftCell="A1" zoomScaleNormal="100" zoomScalePageLayoutView="60" workbookViewId="0">
      <pane topLeftCell="B21" activePane="bottomRight" state="frozen"/>
      <selection activeCell="A1" sqref="A1"/>
    </sheetView>
  </sheetViews>
  <sheetFormatPr defaultColWidth="8" defaultRowHeight="14.25"/>
  <cols>
    <col min="1" max="1" width="36.4274509803922" style="16"/>
    <col min="2" max="2" width="24.2352941176471" style="16"/>
    <col min="3" max="3" width="27.1058823529412" style="16"/>
    <col min="4" max="4" width="24.2352941176471" style="16"/>
    <col min="5" max="5" width="24.2352941176471" style="16"/>
    <col min="6" max="6" width="27.5333333333333" style="16"/>
    <col min="7" max="7" width="24.2352941176471" style="16"/>
  </cols>
  <sheetData>
    <row r="1" ht="48" customHeight="1">
      <c r="A1" s="1347" t="s">
        <v>160</v>
      </c>
      <c r="B1" s="1348"/>
      <c r="C1" s="1349"/>
      <c r="D1" s="1350"/>
      <c r="E1" s="1351"/>
      <c r="F1" s="1352"/>
      <c r="G1" s="1353"/>
    </row>
    <row r="2" ht="21" customHeight="1">
      <c r="A2" s="1354"/>
      <c r="B2" s="1355"/>
      <c r="C2" s="1356"/>
      <c r="D2" s="1357"/>
      <c r="E2" s="1358"/>
      <c r="F2" s="1359"/>
      <c r="G2" s="1360" t="s">
        <v>31</v>
      </c>
    </row>
    <row r="3" ht="21" customHeight="1">
      <c r="A3" s="1361" t="s">
        <v>50</v>
      </c>
      <c r="B3" s="1362"/>
      <c r="C3" s="1363"/>
      <c r="D3" s="1364"/>
      <c r="E3" s="1365"/>
      <c r="F3" s="1366"/>
      <c r="G3" s="1367" t="s">
        <v>51</v>
      </c>
    </row>
    <row r="4" ht="28.5" customHeight="1">
      <c r="A4" s="1368" t="s">
        <v>52</v>
      </c>
      <c r="B4" s="1369" t="s">
        <v>80</v>
      </c>
      <c r="C4" s="1370"/>
      <c r="D4" s="1371"/>
      <c r="E4" s="1372" t="s">
        <v>81</v>
      </c>
      <c r="F4" s="1373"/>
      <c r="G4" s="1374"/>
    </row>
    <row r="5" ht="36" customHeight="1">
      <c r="A5" s="1375"/>
      <c r="B5" s="1376" t="s">
        <v>161</v>
      </c>
      <c r="C5" s="1377" t="s">
        <v>162</v>
      </c>
      <c r="D5" s="1378" t="s">
        <v>163</v>
      </c>
      <c r="E5" s="1379" t="s">
        <v>161</v>
      </c>
      <c r="F5" s="1380" t="s">
        <v>162</v>
      </c>
      <c r="G5" s="1381" t="s">
        <v>163</v>
      </c>
    </row>
    <row r="6" ht="28.5" customHeight="1">
      <c r="A6" s="1382" t="s">
        <v>164</v>
      </c>
      <c r="B6" s="1082">
        <f>C6+D6</f>
        <v>0</v>
      </c>
      <c r="C6" s="1082">
        <f>C7+C8</f>
        <v>0</v>
      </c>
      <c r="D6" s="1082">
        <f>D7+D8</f>
        <v>0</v>
      </c>
      <c r="E6" s="1082">
        <f>F6+G6</f>
        <v>0</v>
      </c>
      <c r="F6" s="1082">
        <f>F7+F8</f>
        <v>0</v>
      </c>
      <c r="G6" s="1082">
        <f>G7+G8</f>
        <v>0</v>
      </c>
    </row>
    <row r="7" ht="28.5" customHeight="1">
      <c r="A7" s="1383" t="s">
        <v>165</v>
      </c>
      <c r="B7" s="1082">
        <f>C7+D7</f>
        <v>0</v>
      </c>
      <c r="C7" s="1384">
        <v>0</v>
      </c>
      <c r="D7" s="1385">
        <v>0</v>
      </c>
      <c r="E7" s="1082">
        <f>F7+G7</f>
        <v>0</v>
      </c>
      <c r="F7" s="1386">
        <v>0</v>
      </c>
      <c r="G7" s="1387">
        <v>0</v>
      </c>
    </row>
    <row r="8" ht="28.5" customHeight="1">
      <c r="A8" s="1388" t="s">
        <v>166</v>
      </c>
      <c r="B8" s="1082">
        <f>C8+D8</f>
        <v>0</v>
      </c>
      <c r="C8" s="1389">
        <v>0</v>
      </c>
      <c r="D8" s="1390">
        <v>0</v>
      </c>
      <c r="E8" s="1082">
        <f>F8+G8</f>
        <v>0</v>
      </c>
      <c r="F8" s="1391">
        <v>0</v>
      </c>
      <c r="G8" s="1392">
        <v>0</v>
      </c>
    </row>
    <row r="9" ht="28.5" customHeight="1">
      <c r="A9" s="1393" t="s">
        <v>84</v>
      </c>
      <c r="B9" s="1082">
        <f>C9</f>
        <v>0</v>
      </c>
      <c r="C9" s="1394">
        <v>0</v>
      </c>
      <c r="D9" s="1395" t="s">
        <v>92</v>
      </c>
      <c r="E9" s="1082">
        <f>F9</f>
        <v>0</v>
      </c>
      <c r="F9" s="1396">
        <v>0</v>
      </c>
      <c r="G9" s="1397" t="s">
        <v>92</v>
      </c>
    </row>
    <row r="10" ht="28.5" customHeight="1">
      <c r="A10" s="1398" t="s">
        <v>167</v>
      </c>
      <c r="B10" s="1082">
        <f>C10</f>
        <v>0</v>
      </c>
      <c r="C10" s="1399">
        <v>0</v>
      </c>
      <c r="D10" s="1400" t="s">
        <v>92</v>
      </c>
      <c r="E10" s="1082">
        <f>F10</f>
        <v>0</v>
      </c>
      <c r="F10" s="1401">
        <v>0</v>
      </c>
      <c r="G10" s="1402" t="s">
        <v>92</v>
      </c>
    </row>
    <row r="11" ht="28.5" customHeight="1">
      <c r="A11" s="1403" t="s">
        <v>88</v>
      </c>
      <c r="B11" s="1082">
        <f>C11+D11</f>
        <v>0</v>
      </c>
      <c r="C11" s="1404">
        <v>0</v>
      </c>
      <c r="D11" s="1405">
        <v>0</v>
      </c>
      <c r="E11" s="1082">
        <f>F11+G11</f>
        <v>0</v>
      </c>
      <c r="F11" s="1406">
        <v>0</v>
      </c>
      <c r="G11" s="1407">
        <v>0</v>
      </c>
    </row>
    <row r="12" ht="28.5" customHeight="1">
      <c r="A12" s="1408" t="s">
        <v>146</v>
      </c>
      <c r="B12" s="1082">
        <f>D12</f>
        <v>0</v>
      </c>
      <c r="C12" s="1409" t="s">
        <v>92</v>
      </c>
      <c r="D12" s="1410">
        <v>0</v>
      </c>
      <c r="E12" s="1082">
        <f>G12</f>
        <v>0</v>
      </c>
      <c r="F12" s="1411" t="s">
        <v>92</v>
      </c>
      <c r="G12" s="1412">
        <v>0</v>
      </c>
    </row>
    <row r="13" ht="28.5" customHeight="1">
      <c r="A13" s="1413" t="s">
        <v>147</v>
      </c>
      <c r="B13" s="1082">
        <f>C13+D13</f>
        <v>0</v>
      </c>
      <c r="C13" s="1414">
        <v>0</v>
      </c>
      <c r="D13" s="1415">
        <v>0</v>
      </c>
      <c r="E13" s="1082">
        <f>F13+G13</f>
        <v>0</v>
      </c>
      <c r="F13" s="1416">
        <v>0</v>
      </c>
      <c r="G13" s="1417">
        <v>0</v>
      </c>
    </row>
    <row r="14" ht="28.5" customHeight="1">
      <c r="A14" s="1418" t="s">
        <v>97</v>
      </c>
      <c r="B14" s="1082">
        <f>C14</f>
        <v>0</v>
      </c>
      <c r="C14" s="1419">
        <v>0</v>
      </c>
      <c r="D14" s="1420" t="s">
        <v>92</v>
      </c>
      <c r="E14" s="1082">
        <f>F14</f>
        <v>0</v>
      </c>
      <c r="F14" s="1421">
        <v>0</v>
      </c>
      <c r="G14" s="1422" t="s">
        <v>92</v>
      </c>
    </row>
    <row r="15" ht="28.5" customHeight="1">
      <c r="A15" s="1423" t="s">
        <v>148</v>
      </c>
      <c r="B15" s="1082">
        <f>C15+D15</f>
        <v>0</v>
      </c>
      <c r="C15" s="1082">
        <f>C6+C9+C11+C13</f>
        <v>0</v>
      </c>
      <c r="D15" s="1082">
        <f>D6+D11+D12+D13</f>
        <v>0</v>
      </c>
      <c r="E15" s="1082">
        <f>F15+G15</f>
        <v>0</v>
      </c>
      <c r="F15" s="1082">
        <f>F6+F9+F11+F13</f>
        <v>0</v>
      </c>
      <c r="G15" s="1082">
        <f>G6+G11+G12+G13</f>
        <v>0</v>
      </c>
    </row>
    <row r="16" ht="28.5" customHeight="1">
      <c r="A16" s="1424" t="s">
        <v>150</v>
      </c>
      <c r="B16" s="1082">
        <f>C16+D16</f>
        <v>0</v>
      </c>
      <c r="C16" s="1425">
        <v>0</v>
      </c>
      <c r="D16" s="1426">
        <v>0</v>
      </c>
      <c r="E16" s="1082">
        <f>F16+G16</f>
        <v>0</v>
      </c>
      <c r="F16" s="1427">
        <v>0</v>
      </c>
      <c r="G16" s="1428">
        <v>0</v>
      </c>
    </row>
    <row r="17" ht="28.5" customHeight="1">
      <c r="A17" s="1429" t="s">
        <v>152</v>
      </c>
      <c r="B17" s="1082">
        <f>C17+D17</f>
        <v>0</v>
      </c>
      <c r="C17" s="1430">
        <v>0</v>
      </c>
      <c r="D17" s="1431">
        <v>0</v>
      </c>
      <c r="E17" s="1082">
        <f>F17+G17</f>
        <v>0</v>
      </c>
      <c r="F17" s="1432">
        <v>0</v>
      </c>
      <c r="G17" s="1433">
        <v>0</v>
      </c>
    </row>
    <row r="18" ht="28.5" customHeight="1">
      <c r="A18" s="1434" t="s">
        <v>154</v>
      </c>
      <c r="B18" s="1082">
        <f>C18+D18</f>
        <v>0</v>
      </c>
      <c r="C18" s="1082">
        <f>C15+C16+C17</f>
        <v>0</v>
      </c>
      <c r="D18" s="1082">
        <f>D15+D16+D17</f>
        <v>0</v>
      </c>
      <c r="E18" s="1082">
        <f>F18+G18</f>
        <v>0</v>
      </c>
      <c r="F18" s="1082">
        <f>F15+F16+F17</f>
        <v>0</v>
      </c>
      <c r="G18" s="1082">
        <f>G15+G16+G17</f>
        <v>0</v>
      </c>
    </row>
    <row r="19" ht="28.5" customHeight="1">
      <c r="A19" s="1435" t="s">
        <v>157</v>
      </c>
      <c r="B19" s="1082">
        <f>C19+D19</f>
        <v>0</v>
      </c>
      <c r="C19" s="1436">
        <v>0</v>
      </c>
      <c r="D19" s="1437">
        <v>0</v>
      </c>
      <c r="E19" s="1082">
        <f>F19+G19</f>
        <v>0</v>
      </c>
      <c r="F19" s="1082">
        <f>C35</f>
        <v>0</v>
      </c>
      <c r="G19" s="1082">
        <f>D35</f>
        <v>0</v>
      </c>
    </row>
    <row r="20" ht="28.5" customHeight="1">
      <c r="A20" s="1438" t="s">
        <v>113</v>
      </c>
      <c r="B20" s="1082">
        <f>C20+D20</f>
        <v>0</v>
      </c>
      <c r="C20" s="1082">
        <f>C18+C19</f>
        <v>0</v>
      </c>
      <c r="D20" s="1082">
        <f>D18+D19</f>
        <v>0</v>
      </c>
      <c r="E20" s="1082">
        <f>F20+G20</f>
        <v>0</v>
      </c>
      <c r="F20" s="1082">
        <f>F18+F19</f>
        <v>0</v>
      </c>
      <c r="G20" s="1082">
        <f>G18+G19</f>
        <v>0</v>
      </c>
    </row>
    <row r="21" ht="28.5" customHeight="1">
      <c r="A21" s="1439" t="s">
        <v>52</v>
      </c>
      <c r="B21" s="1440" t="s">
        <v>80</v>
      </c>
      <c r="C21" s="1441"/>
      <c r="D21" s="1442"/>
      <c r="E21" s="1443" t="s">
        <v>81</v>
      </c>
      <c r="F21" s="1444"/>
      <c r="G21" s="1445"/>
    </row>
    <row r="22" ht="36" customHeight="1">
      <c r="A22" s="1446"/>
      <c r="B22" s="1447" t="s">
        <v>161</v>
      </c>
      <c r="C22" s="1448" t="s">
        <v>162</v>
      </c>
      <c r="D22" s="1449" t="s">
        <v>163</v>
      </c>
      <c r="E22" s="1450" t="s">
        <v>161</v>
      </c>
      <c r="F22" s="1451" t="s">
        <v>162</v>
      </c>
      <c r="G22" s="1452" t="s">
        <v>163</v>
      </c>
    </row>
    <row r="23" ht="28.5" customHeight="1">
      <c r="A23" s="1453" t="s">
        <v>168</v>
      </c>
      <c r="B23" s="1082">
        <f>C23+D23</f>
        <v>0</v>
      </c>
      <c r="C23" s="1082">
        <f>C24+C25+C26+C27</f>
        <v>0</v>
      </c>
      <c r="D23" s="1082">
        <f>D24+D25+D26</f>
        <v>0</v>
      </c>
      <c r="E23" s="1082">
        <f>F23+G23</f>
        <v>0</v>
      </c>
      <c r="F23" s="1082">
        <f>F24+F25+F26+F27</f>
        <v>0</v>
      </c>
      <c r="G23" s="1082">
        <f>G24+G25+G26</f>
        <v>0</v>
      </c>
    </row>
    <row r="24" ht="28.5" customHeight="1">
      <c r="A24" s="1454" t="s">
        <v>169</v>
      </c>
      <c r="B24" s="1082">
        <f>C24+D24</f>
        <v>0</v>
      </c>
      <c r="C24" s="1455">
        <v>0</v>
      </c>
      <c r="D24" s="1456">
        <v>0</v>
      </c>
      <c r="E24" s="1082">
        <f>F24+G24</f>
        <v>0</v>
      </c>
      <c r="F24" s="1457">
        <v>0</v>
      </c>
      <c r="G24" s="1458">
        <v>0</v>
      </c>
    </row>
    <row r="25" ht="28.5" customHeight="1">
      <c r="A25" s="1459" t="s">
        <v>170</v>
      </c>
      <c r="B25" s="1082">
        <f>C25+D25</f>
        <v>0</v>
      </c>
      <c r="C25" s="1460">
        <v>0</v>
      </c>
      <c r="D25" s="1461">
        <v>0</v>
      </c>
      <c r="E25" s="1082">
        <f>F25+G25</f>
        <v>0</v>
      </c>
      <c r="F25" s="1462">
        <v>0</v>
      </c>
      <c r="G25" s="1463">
        <v>0</v>
      </c>
    </row>
    <row r="26" ht="28.5" customHeight="1">
      <c r="A26" s="1464" t="s">
        <v>171</v>
      </c>
      <c r="B26" s="1082">
        <f>C26+D26</f>
        <v>0</v>
      </c>
      <c r="C26" s="1465">
        <v>0</v>
      </c>
      <c r="D26" s="1466">
        <v>0</v>
      </c>
      <c r="E26" s="1082">
        <f>F26+G26</f>
        <v>0</v>
      </c>
      <c r="F26" s="1467">
        <v>0</v>
      </c>
      <c r="G26" s="1468">
        <v>0</v>
      </c>
    </row>
    <row r="27" ht="28.5" customHeight="1">
      <c r="A27" s="1469" t="s">
        <v>172</v>
      </c>
      <c r="B27" s="1082">
        <f>C27</f>
        <v>0</v>
      </c>
      <c r="C27" s="1470">
        <v>0</v>
      </c>
      <c r="D27" s="1471" t="s">
        <v>92</v>
      </c>
      <c r="E27" s="1082">
        <f>F27</f>
        <v>0</v>
      </c>
      <c r="F27" s="1472">
        <v>0</v>
      </c>
      <c r="G27" s="1473" t="s">
        <v>92</v>
      </c>
    </row>
    <row r="28" ht="28.5" customHeight="1">
      <c r="A28" s="1474" t="s">
        <v>144</v>
      </c>
      <c r="B28" s="1082">
        <f>D28</f>
        <v>0</v>
      </c>
      <c r="C28" s="1475" t="s">
        <v>92</v>
      </c>
      <c r="D28" s="1476">
        <v>0</v>
      </c>
      <c r="E28" s="1082">
        <f>G28</f>
        <v>0</v>
      </c>
      <c r="F28" s="1477" t="s">
        <v>92</v>
      </c>
      <c r="G28" s="1478">
        <v>0</v>
      </c>
    </row>
    <row r="29" ht="28.5" customHeight="1">
      <c r="A29" s="1479" t="s">
        <v>145</v>
      </c>
      <c r="B29" s="1082">
        <f>C29+D29</f>
        <v>0</v>
      </c>
      <c r="C29" s="1480">
        <v>0</v>
      </c>
      <c r="D29" s="1481">
        <v>0</v>
      </c>
      <c r="E29" s="1082">
        <f>F29+G29</f>
        <v>0</v>
      </c>
      <c r="F29" s="1482">
        <v>0</v>
      </c>
      <c r="G29" s="1483">
        <v>0</v>
      </c>
    </row>
    <row r="30" ht="28.5" customHeight="1">
      <c r="A30" s="1484" t="s">
        <v>149</v>
      </c>
      <c r="B30" s="1082">
        <f>C30+D30</f>
        <v>0</v>
      </c>
      <c r="C30" s="1082">
        <f>C23+C29</f>
        <v>0</v>
      </c>
      <c r="D30" s="1082">
        <f>D23+D28+D29</f>
        <v>0</v>
      </c>
      <c r="E30" s="1082">
        <f>F30+G30</f>
        <v>0</v>
      </c>
      <c r="F30" s="1082">
        <f>F23+F29</f>
        <v>0</v>
      </c>
      <c r="G30" s="1082">
        <f>G23+G28+G29</f>
        <v>0</v>
      </c>
    </row>
    <row r="31" ht="28.5" customHeight="1">
      <c r="A31" s="1485" t="s">
        <v>151</v>
      </c>
      <c r="B31" s="1082">
        <f>C31+D31</f>
        <v>0</v>
      </c>
      <c r="C31" s="1486">
        <v>0</v>
      </c>
      <c r="D31" s="1487">
        <v>0</v>
      </c>
      <c r="E31" s="1082">
        <f>F31+G31</f>
        <v>0</v>
      </c>
      <c r="F31" s="1488">
        <v>0</v>
      </c>
      <c r="G31" s="1489">
        <v>0</v>
      </c>
    </row>
    <row r="32" ht="28.5" customHeight="1">
      <c r="A32" s="1490" t="s">
        <v>153</v>
      </c>
      <c r="B32" s="1082">
        <f>C32+D32</f>
        <v>0</v>
      </c>
      <c r="C32" s="1491">
        <v>0</v>
      </c>
      <c r="D32" s="1492">
        <v>0</v>
      </c>
      <c r="E32" s="1082">
        <f>F32+G32</f>
        <v>0</v>
      </c>
      <c r="F32" s="1493">
        <v>0</v>
      </c>
      <c r="G32" s="1494">
        <v>0</v>
      </c>
    </row>
    <row r="33" ht="28.5" customHeight="1">
      <c r="A33" s="1495" t="s">
        <v>155</v>
      </c>
      <c r="B33" s="1082">
        <f>C33+D33</f>
        <v>0</v>
      </c>
      <c r="C33" s="1082">
        <f>C30+C31+C32</f>
        <v>0</v>
      </c>
      <c r="D33" s="1082">
        <f>D30+D31+D32</f>
        <v>0</v>
      </c>
      <c r="E33" s="1082">
        <f>F33+G33</f>
        <v>0</v>
      </c>
      <c r="F33" s="1082">
        <f>F30+F31+F32</f>
        <v>0</v>
      </c>
      <c r="G33" s="1082">
        <f>G30+G31+G32</f>
        <v>0</v>
      </c>
    </row>
    <row r="34" ht="28.5" customHeight="1">
      <c r="A34" s="1496" t="s">
        <v>156</v>
      </c>
      <c r="B34" s="1082">
        <f>C34+D34</f>
        <v>0</v>
      </c>
      <c r="C34" s="1082">
        <f>C18-C33</f>
        <v>0</v>
      </c>
      <c r="D34" s="1082">
        <f>D18-D33</f>
        <v>0</v>
      </c>
      <c r="E34" s="1082">
        <f>F34+G34</f>
        <v>0</v>
      </c>
      <c r="F34" s="1082">
        <f>F18-F33</f>
        <v>0</v>
      </c>
      <c r="G34" s="1082">
        <f>G18-G33</f>
        <v>0</v>
      </c>
    </row>
    <row r="35" ht="28.5" customHeight="1">
      <c r="A35" s="1497" t="s">
        <v>158</v>
      </c>
      <c r="B35" s="1082">
        <f>C35+D35</f>
        <v>0</v>
      </c>
      <c r="C35" s="1082">
        <f>C19+C34</f>
        <v>0</v>
      </c>
      <c r="D35" s="1082">
        <f>D19+D34</f>
        <v>0</v>
      </c>
      <c r="E35" s="1082">
        <f>F35+G35</f>
        <v>0</v>
      </c>
      <c r="F35" s="1082">
        <f>F19+F34</f>
        <v>0</v>
      </c>
      <c r="G35" s="1082">
        <f>G19+G34</f>
        <v>0</v>
      </c>
    </row>
    <row r="36" ht="28.5" customHeight="1">
      <c r="A36" s="1498" t="s">
        <v>113</v>
      </c>
      <c r="B36" s="1082">
        <f>C36+D36</f>
        <v>0</v>
      </c>
      <c r="C36" s="1082">
        <f>C33+C35</f>
        <v>0</v>
      </c>
      <c r="D36" s="1082">
        <f>D33+D35</f>
        <v>0</v>
      </c>
      <c r="E36" s="1082">
        <f>F36+G36</f>
        <v>0</v>
      </c>
      <c r="F36" s="1082">
        <f>F33+F35</f>
        <v>0</v>
      </c>
      <c r="G36" s="1082">
        <f>G33+G35</f>
        <v>0</v>
      </c>
    </row>
    <row r="37" ht="28.5" customHeight="1">
      <c r="A37" s="1499"/>
      <c r="B37" s="1500"/>
      <c r="C37" s="1501"/>
      <c r="D37" s="1502"/>
      <c r="E37" s="1503"/>
      <c r="F37" s="1504"/>
      <c r="G37" s="1505" t="s">
        <v>173</v>
      </c>
    </row>
  </sheetData>
  <mergeCells>
    <mergeCell ref="A1:G1"/>
    <mergeCell ref="A4:A5"/>
    <mergeCell ref="B4:D4"/>
    <mergeCell ref="E4:G4"/>
    <mergeCell ref="A21:A22"/>
    <mergeCell ref="B21:D21"/>
    <mergeCell ref="E21:G21"/>
  </mergeCells>
  <printOptions horizontalCentered="1"/>
  <pageMargins left="0.393700787401575" right="0.393700787401575" top="0.393700787401575" bottom="0.393700787401575" header="0.51181" footer="0.51181"/>
  <pageSetup paperSize="9" scale="54" pageOrder="overThenDown" orientation="landscape" errors="blank"/>
</worksheet>
</file>

<file path=xl/worksheets/sheet8.xml><?xml version="1.0" encoding="utf-8"?>
<worksheet xmlns="http://schemas.openxmlformats.org/spreadsheetml/2006/main" xmlns:r="http://schemas.openxmlformats.org/officeDocument/2006/relationships">
  <dimension ref="A1:F21"/>
  <sheetViews>
    <sheetView showGridLines="0" topLeftCell="A1" zoomScaleNormal="100" zoomScalePageLayoutView="60" workbookViewId="0">
      <pane topLeftCell="B5" activePane="bottomRight" state="frozen"/>
      <selection activeCell="A1" sqref="A1"/>
    </sheetView>
  </sheetViews>
  <sheetFormatPr defaultColWidth="8" defaultRowHeight="14.25"/>
  <cols>
    <col min="1" max="1" width="41.0156862745098" style="16"/>
    <col min="2" max="2" width="27.2470588235294" style="16"/>
    <col min="3" max="3" width="27.2470588235294" style="16"/>
    <col min="4" max="4" width="41.0156862745098" style="16"/>
    <col min="5" max="5" width="27.2470588235294" style="16"/>
    <col min="6" max="6" width="27.2470588235294" style="16"/>
  </cols>
  <sheetData>
    <row r="1" ht="48" customHeight="1">
      <c r="A1" s="1506" t="s">
        <v>174</v>
      </c>
      <c r="B1" s="1507"/>
      <c r="C1" s="1508"/>
      <c r="D1" s="1509"/>
      <c r="E1" s="1510"/>
      <c r="F1" s="1511"/>
    </row>
    <row r="2" ht="21" customHeight="1">
      <c r="A2" s="1512"/>
      <c r="B2" s="1513"/>
      <c r="C2" s="1514"/>
      <c r="D2" s="1515"/>
      <c r="E2" s="1516"/>
      <c r="F2" s="1517" t="s">
        <v>33</v>
      </c>
    </row>
    <row r="3" ht="21" customHeight="1">
      <c r="A3" s="1518" t="s">
        <v>50</v>
      </c>
      <c r="B3" s="1519"/>
      <c r="C3" s="1520"/>
      <c r="D3" s="1521"/>
      <c r="E3" s="1522"/>
      <c r="F3" s="1523" t="s">
        <v>51</v>
      </c>
    </row>
    <row r="4" ht="28.5" customHeight="1">
      <c r="A4" s="1524" t="s">
        <v>52</v>
      </c>
      <c r="B4" s="1525" t="s">
        <v>80</v>
      </c>
      <c r="C4" s="1526" t="s">
        <v>81</v>
      </c>
      <c r="D4" s="1527" t="s">
        <v>52</v>
      </c>
      <c r="E4" s="1528" t="s">
        <v>80</v>
      </c>
      <c r="F4" s="1529" t="s">
        <v>81</v>
      </c>
    </row>
    <row r="5" ht="28.5" customHeight="1">
      <c r="A5" s="1530" t="s">
        <v>164</v>
      </c>
      <c r="B5" s="1531">
        <v>0</v>
      </c>
      <c r="C5" s="1532">
        <v>0</v>
      </c>
      <c r="D5" s="1533" t="s">
        <v>168</v>
      </c>
      <c r="E5" s="979">
        <f>E6+E7</f>
        <v>0</v>
      </c>
      <c r="F5" s="979">
        <f>F6+F7</f>
        <v>0</v>
      </c>
    </row>
    <row r="6" ht="28.5" customHeight="1">
      <c r="A6" s="1534" t="s">
        <v>175</v>
      </c>
      <c r="B6" s="1535">
        <v>0</v>
      </c>
      <c r="C6" s="1536">
        <v>0</v>
      </c>
      <c r="D6" s="1537" t="s">
        <v>176</v>
      </c>
      <c r="E6" s="1538">
        <v>0</v>
      </c>
      <c r="F6" s="1539">
        <v>0</v>
      </c>
    </row>
    <row r="7" ht="28.5" customHeight="1">
      <c r="A7" s="1540" t="s">
        <v>177</v>
      </c>
      <c r="B7" s="1541">
        <v>0</v>
      </c>
      <c r="C7" s="1542">
        <v>0</v>
      </c>
      <c r="D7" s="1543" t="s">
        <v>178</v>
      </c>
      <c r="E7" s="1544">
        <v>0</v>
      </c>
      <c r="F7" s="1545">
        <v>0</v>
      </c>
    </row>
    <row r="8" ht="28.5" customHeight="1">
      <c r="A8" s="1546" t="s">
        <v>179</v>
      </c>
      <c r="B8" s="1547">
        <v>0</v>
      </c>
      <c r="C8" s="1548">
        <v>0</v>
      </c>
      <c r="D8" s="1549" t="s">
        <v>180</v>
      </c>
      <c r="E8" s="1550">
        <v>0</v>
      </c>
      <c r="F8" s="1551">
        <v>0</v>
      </c>
    </row>
    <row r="9" ht="28.5" customHeight="1">
      <c r="A9" s="1552" t="s">
        <v>84</v>
      </c>
      <c r="B9" s="1553">
        <v>0</v>
      </c>
      <c r="C9" s="1554">
        <v>0</v>
      </c>
      <c r="D9" s="1555" t="s">
        <v>145</v>
      </c>
      <c r="E9" s="1556">
        <v>0</v>
      </c>
      <c r="F9" s="1557">
        <v>0</v>
      </c>
    </row>
    <row r="10" ht="28.5" customHeight="1">
      <c r="A10" s="1558" t="s">
        <v>181</v>
      </c>
      <c r="B10" s="1559">
        <v>0</v>
      </c>
      <c r="C10" s="1560">
        <v>0</v>
      </c>
      <c r="D10" s="1561" t="s">
        <v>92</v>
      </c>
      <c r="E10" s="1562" t="s">
        <v>92</v>
      </c>
      <c r="F10" s="1563" t="s">
        <v>92</v>
      </c>
    </row>
    <row r="11" ht="28.5" customHeight="1">
      <c r="A11" s="1564" t="s">
        <v>182</v>
      </c>
      <c r="B11" s="1565">
        <v>0</v>
      </c>
      <c r="C11" s="1566">
        <v>0</v>
      </c>
      <c r="D11" s="1567" t="s">
        <v>92</v>
      </c>
      <c r="E11" s="1568" t="s">
        <v>92</v>
      </c>
      <c r="F11" s="1569" t="s">
        <v>92</v>
      </c>
    </row>
    <row r="12" ht="28.5" customHeight="1">
      <c r="A12" s="1570" t="s">
        <v>88</v>
      </c>
      <c r="B12" s="1571">
        <v>0</v>
      </c>
      <c r="C12" s="1572">
        <v>0</v>
      </c>
      <c r="D12" s="1573" t="s">
        <v>92</v>
      </c>
      <c r="E12" s="1574" t="s">
        <v>92</v>
      </c>
      <c r="F12" s="1575" t="s">
        <v>92</v>
      </c>
    </row>
    <row r="13" ht="28.5" customHeight="1">
      <c r="A13" s="1576" t="s">
        <v>183</v>
      </c>
      <c r="B13" s="1577">
        <v>0</v>
      </c>
      <c r="C13" s="1578">
        <v>0</v>
      </c>
      <c r="D13" s="1579" t="s">
        <v>92</v>
      </c>
      <c r="E13" s="1580" t="s">
        <v>92</v>
      </c>
      <c r="F13" s="1581" t="s">
        <v>92</v>
      </c>
    </row>
    <row r="14" ht="28.5" customHeight="1">
      <c r="A14" s="1582" t="s">
        <v>184</v>
      </c>
      <c r="B14" s="979">
        <f>B5+B9+B12+B13</f>
        <v>0</v>
      </c>
      <c r="C14" s="979">
        <f>C5+C9+C12+C13</f>
        <v>0</v>
      </c>
      <c r="D14" s="1583" t="s">
        <v>149</v>
      </c>
      <c r="E14" s="979">
        <f>E5+E8+E9</f>
        <v>0</v>
      </c>
      <c r="F14" s="979">
        <f>F5+F8+F9</f>
        <v>0</v>
      </c>
    </row>
    <row r="15" ht="28.5" customHeight="1">
      <c r="A15" s="1584" t="s">
        <v>185</v>
      </c>
      <c r="B15" s="1585">
        <v>0</v>
      </c>
      <c r="C15" s="1586">
        <v>0</v>
      </c>
      <c r="D15" s="1587" t="s">
        <v>151</v>
      </c>
      <c r="E15" s="1588">
        <v>0</v>
      </c>
      <c r="F15" s="1589">
        <v>0</v>
      </c>
    </row>
    <row r="16" ht="28.5" customHeight="1">
      <c r="A16" s="1590" t="s">
        <v>186</v>
      </c>
      <c r="B16" s="1591">
        <v>0</v>
      </c>
      <c r="C16" s="1592">
        <v>0</v>
      </c>
      <c r="D16" s="1593" t="s">
        <v>153</v>
      </c>
      <c r="E16" s="1594">
        <v>0</v>
      </c>
      <c r="F16" s="1595">
        <v>0</v>
      </c>
    </row>
    <row r="17" ht="28.5" customHeight="1">
      <c r="A17" s="1596" t="s">
        <v>187</v>
      </c>
      <c r="B17" s="979">
        <f>B14+B15+B16</f>
        <v>0</v>
      </c>
      <c r="C17" s="979">
        <f>C14+C15+C16</f>
        <v>0</v>
      </c>
      <c r="D17" s="1597" t="s">
        <v>155</v>
      </c>
      <c r="E17" s="979">
        <f>E14+E15+E16</f>
        <v>0</v>
      </c>
      <c r="F17" s="979">
        <f>F14+F15+F16</f>
        <v>0</v>
      </c>
    </row>
    <row r="18" ht="28.5" customHeight="1">
      <c r="A18" s="1598" t="s">
        <v>92</v>
      </c>
      <c r="B18" s="1599" t="s">
        <v>92</v>
      </c>
      <c r="C18" s="1600" t="s">
        <v>92</v>
      </c>
      <c r="D18" s="1601" t="s">
        <v>156</v>
      </c>
      <c r="E18" s="1226">
        <f>B17-E17</f>
        <v>0</v>
      </c>
      <c r="F18" s="1226">
        <f>C17-F17</f>
        <v>0</v>
      </c>
    </row>
    <row r="19" ht="28.5" customHeight="1">
      <c r="A19" s="1602" t="s">
        <v>188</v>
      </c>
      <c r="B19" s="1603">
        <v>0</v>
      </c>
      <c r="C19" s="979">
        <f>E19</f>
        <v>0</v>
      </c>
      <c r="D19" s="1604" t="s">
        <v>158</v>
      </c>
      <c r="E19" s="980">
        <f>B19+E18</f>
        <v>0</v>
      </c>
      <c r="F19" s="980">
        <f>C19+F18</f>
        <v>0</v>
      </c>
    </row>
    <row r="20" ht="28.5" customHeight="1">
      <c r="A20" s="1605" t="s">
        <v>113</v>
      </c>
      <c r="B20" s="1226">
        <f>B17+B19</f>
        <v>0</v>
      </c>
      <c r="C20" s="1226">
        <f>C17+C19</f>
        <v>0</v>
      </c>
      <c r="D20" s="1606" t="s">
        <v>113</v>
      </c>
      <c r="E20" s="1226">
        <f>E17+E19</f>
        <v>0</v>
      </c>
      <c r="F20" s="1226">
        <f>F17+F19</f>
        <v>0</v>
      </c>
    </row>
    <row r="21" ht="28.5" customHeight="1">
      <c r="A21" s="1607"/>
      <c r="B21" s="1608"/>
      <c r="C21" s="1609"/>
      <c r="D21" s="1610"/>
      <c r="E21" s="1611"/>
      <c r="F21" s="1612" t="s">
        <v>189</v>
      </c>
    </row>
  </sheetData>
  <mergeCells>
    <mergeCell ref="A1:F1"/>
    <mergeCell ref="A4"/>
    <mergeCell ref="B4"/>
    <mergeCell ref="C4"/>
  </mergeCells>
  <printOptions horizontalCentered="1"/>
  <pageMargins left="0.393700787401575" right="0.393700787401575" top="0.393700787401575" bottom="0.393700787401575" header="0.51181" footer="0.51181"/>
  <pageSetup paperSize="9" scale="80" pageOrder="overThenDown" orientation="landscape" errors="blank"/>
</worksheet>
</file>

<file path=xl/worksheets/sheet9.xml><?xml version="1.0" encoding="utf-8"?>
<worksheet xmlns="http://schemas.openxmlformats.org/spreadsheetml/2006/main" xmlns:r="http://schemas.openxmlformats.org/officeDocument/2006/relationships">
  <dimension ref="A1:F20"/>
  <sheetViews>
    <sheetView showGridLines="0" showZeros="0" topLeftCell="A1" zoomScaleNormal="100" zoomScalePageLayoutView="60" workbookViewId="0">
      <pane topLeftCell="B5" activePane="bottomRight" state="frozen"/>
      <selection activeCell="A1" sqref="A1"/>
    </sheetView>
  </sheetViews>
  <sheetFormatPr defaultColWidth="8" defaultRowHeight="14.25"/>
  <cols>
    <col min="1" max="1" width="34.8470588235294" style="16"/>
    <col min="2" max="2" width="30.4039215686274" style="16"/>
    <col min="3" max="3" width="30.4039215686274" style="16"/>
    <col min="4" max="4" width="47.0392156862745" style="16"/>
    <col min="5" max="5" width="30.4039215686274" style="16"/>
    <col min="6" max="6" width="30.4039215686274" style="16"/>
  </cols>
  <sheetData>
    <row r="1" ht="48" customHeight="1">
      <c r="A1" s="1613" t="s">
        <v>190</v>
      </c>
      <c r="B1" s="1614"/>
      <c r="C1" s="1615"/>
      <c r="D1" s="1616"/>
      <c r="E1" s="1617"/>
      <c r="F1" s="1618"/>
    </row>
    <row r="2" ht="21" customHeight="1">
      <c r="A2" s="1619"/>
      <c r="B2" s="1620"/>
      <c r="C2" s="1621"/>
      <c r="D2" s="1622"/>
      <c r="E2" s="1623" t="s">
        <v>35</v>
      </c>
      <c r="F2" s="1624"/>
    </row>
    <row r="3" ht="21" customHeight="1">
      <c r="A3" s="1625" t="s">
        <v>50</v>
      </c>
      <c r="B3" s="1626"/>
      <c r="C3" s="1627"/>
      <c r="D3" s="1628"/>
      <c r="E3" s="1629"/>
      <c r="F3" s="1630" t="s">
        <v>51</v>
      </c>
    </row>
    <row r="4" ht="39.75" customHeight="1">
      <c r="A4" s="1631" t="s">
        <v>52</v>
      </c>
      <c r="B4" s="1632" t="s">
        <v>80</v>
      </c>
      <c r="C4" s="1633" t="s">
        <v>81</v>
      </c>
      <c r="D4" s="1634" t="s">
        <v>52</v>
      </c>
      <c r="E4" s="1635" t="s">
        <v>80</v>
      </c>
      <c r="F4" s="1636" t="s">
        <v>81</v>
      </c>
    </row>
    <row r="5" ht="28.5" customHeight="1">
      <c r="A5" s="1637" t="s">
        <v>191</v>
      </c>
      <c r="B5" s="1638">
        <v>0</v>
      </c>
      <c r="C5" s="1639">
        <v>0</v>
      </c>
      <c r="D5" s="1640" t="s">
        <v>192</v>
      </c>
      <c r="E5" s="1641">
        <v>0</v>
      </c>
      <c r="F5" s="1642">
        <v>0</v>
      </c>
    </row>
    <row r="6" ht="30" customHeight="1">
      <c r="A6" s="1643" t="s">
        <v>193</v>
      </c>
      <c r="B6" s="1644">
        <v>0</v>
      </c>
      <c r="C6" s="1645">
        <v>0</v>
      </c>
      <c r="D6" s="1646" t="s">
        <v>194</v>
      </c>
      <c r="E6" s="1647">
        <v>0</v>
      </c>
      <c r="F6" s="1648">
        <v>0</v>
      </c>
    </row>
    <row r="7" ht="28.5" customHeight="1">
      <c r="A7" s="1649" t="s">
        <v>195</v>
      </c>
      <c r="B7" s="1650">
        <v>0</v>
      </c>
      <c r="C7" s="1651">
        <v>0</v>
      </c>
      <c r="D7" s="1652" t="s">
        <v>196</v>
      </c>
      <c r="E7" s="1653">
        <v>0</v>
      </c>
      <c r="F7" s="1654">
        <v>0</v>
      </c>
    </row>
    <row r="8" ht="30" customHeight="1">
      <c r="A8" s="1655" t="s">
        <v>197</v>
      </c>
      <c r="B8" s="1656">
        <v>0</v>
      </c>
      <c r="C8" s="1657">
        <v>0</v>
      </c>
      <c r="D8" s="1658" t="s">
        <v>198</v>
      </c>
      <c r="E8" s="1659">
        <v>0</v>
      </c>
      <c r="F8" s="1660">
        <v>0</v>
      </c>
    </row>
    <row r="9" ht="28.5" customHeight="1">
      <c r="A9" s="1661" t="s">
        <v>126</v>
      </c>
      <c r="B9" s="1662">
        <v>0</v>
      </c>
      <c r="C9" s="1663">
        <v>0</v>
      </c>
      <c r="D9" s="1664" t="s">
        <v>199</v>
      </c>
      <c r="E9" s="1665">
        <v>0</v>
      </c>
      <c r="F9" s="1666">
        <v>0</v>
      </c>
    </row>
    <row r="10" ht="30.75" customHeight="1">
      <c r="A10" s="1667" t="s">
        <v>92</v>
      </c>
      <c r="B10" s="1668" t="s">
        <v>92</v>
      </c>
      <c r="C10" s="1669" t="s">
        <v>92</v>
      </c>
      <c r="D10" s="1670" t="s">
        <v>200</v>
      </c>
      <c r="E10" s="1671">
        <v>0</v>
      </c>
      <c r="F10" s="1672">
        <v>0</v>
      </c>
    </row>
    <row r="11" ht="30.75" customHeight="1">
      <c r="A11" s="1673" t="s">
        <v>147</v>
      </c>
      <c r="B11" s="1674">
        <v>0</v>
      </c>
      <c r="C11" s="1675">
        <v>0</v>
      </c>
      <c r="D11" s="1676" t="s">
        <v>201</v>
      </c>
      <c r="E11" s="1677">
        <v>0</v>
      </c>
      <c r="F11" s="1678">
        <v>0</v>
      </c>
    </row>
    <row r="12" ht="28.5" customHeight="1">
      <c r="A12" s="1679" t="s">
        <v>97</v>
      </c>
      <c r="B12" s="1680">
        <v>0</v>
      </c>
      <c r="C12" s="1681">
        <v>0</v>
      </c>
      <c r="D12" s="1682" t="s">
        <v>124</v>
      </c>
      <c r="E12" s="1683">
        <v>0</v>
      </c>
      <c r="F12" s="1684">
        <v>0</v>
      </c>
    </row>
    <row r="13" ht="28.5" customHeight="1">
      <c r="A13" s="1685" t="s">
        <v>148</v>
      </c>
      <c r="B13" s="980">
        <f>B5+B7+B8+B9+B11</f>
        <v>0</v>
      </c>
      <c r="C13" s="980">
        <f>C5+C7+C8+C9+C11</f>
        <v>0</v>
      </c>
      <c r="D13" s="1686" t="s">
        <v>131</v>
      </c>
      <c r="E13" s="980">
        <f>E5+E6+E7+E8+E12</f>
        <v>0</v>
      </c>
      <c r="F13" s="980">
        <f>F5+F6+F7+F8+F12</f>
        <v>0</v>
      </c>
    </row>
    <row r="14" ht="28.5" customHeight="1">
      <c r="A14" s="1687" t="s">
        <v>150</v>
      </c>
      <c r="B14" s="1688">
        <v>0</v>
      </c>
      <c r="C14" s="1689">
        <v>0</v>
      </c>
      <c r="D14" s="1690" t="s">
        <v>133</v>
      </c>
      <c r="E14" s="1691">
        <v>0</v>
      </c>
      <c r="F14" s="1692">
        <v>0</v>
      </c>
    </row>
    <row r="15" ht="28.5" customHeight="1">
      <c r="A15" s="1693" t="s">
        <v>152</v>
      </c>
      <c r="B15" s="1694">
        <v>0</v>
      </c>
      <c r="C15" s="1695">
        <v>0</v>
      </c>
      <c r="D15" s="1696" t="s">
        <v>135</v>
      </c>
      <c r="E15" s="1697">
        <v>0</v>
      </c>
      <c r="F15" s="1698">
        <v>0</v>
      </c>
    </row>
    <row r="16" ht="28.5" customHeight="1">
      <c r="A16" s="1699" t="s">
        <v>154</v>
      </c>
      <c r="B16" s="980">
        <f>B13+B14+B15</f>
        <v>0</v>
      </c>
      <c r="C16" s="980">
        <f>C13+C14+C15</f>
        <v>0</v>
      </c>
      <c r="D16" s="1700" t="s">
        <v>137</v>
      </c>
      <c r="E16" s="1234">
        <f>E13+E14+E15</f>
        <v>0</v>
      </c>
      <c r="F16" s="1234">
        <f>F13+F14+F15</f>
        <v>0</v>
      </c>
    </row>
    <row r="17" ht="28.5" customHeight="1">
      <c r="A17" s="1701" t="s">
        <v>92</v>
      </c>
      <c r="B17" s="1702" t="s">
        <v>92</v>
      </c>
      <c r="C17" s="1703" t="s">
        <v>92</v>
      </c>
      <c r="D17" s="1704" t="s">
        <v>138</v>
      </c>
      <c r="E17" s="1234">
        <f>B16-E16</f>
        <v>0</v>
      </c>
      <c r="F17" s="1234">
        <f>C16-F16</f>
        <v>0</v>
      </c>
    </row>
    <row r="18" ht="28.5" customHeight="1">
      <c r="A18" s="1705" t="s">
        <v>157</v>
      </c>
      <c r="B18" s="1706">
        <v>0</v>
      </c>
      <c r="C18" s="1234">
        <f>E18</f>
        <v>0</v>
      </c>
      <c r="D18" s="1707" t="s">
        <v>140</v>
      </c>
      <c r="E18" s="1234">
        <f>B18+E17</f>
        <v>0</v>
      </c>
      <c r="F18" s="1234">
        <f>C18+F17</f>
        <v>0</v>
      </c>
    </row>
    <row r="19" ht="28.5" customHeight="1">
      <c r="A19" s="1708" t="s">
        <v>113</v>
      </c>
      <c r="B19" s="980">
        <f>B16+B18</f>
        <v>0</v>
      </c>
      <c r="C19" s="980">
        <f>C16+C18</f>
        <v>0</v>
      </c>
      <c r="D19" s="1709" t="s">
        <v>113</v>
      </c>
      <c r="E19" s="980">
        <f>E16+E18</f>
        <v>0</v>
      </c>
      <c r="F19" s="980">
        <f>F16+F18</f>
        <v>0</v>
      </c>
    </row>
    <row r="20" ht="28.5" customHeight="1">
      <c r="A20" s="1710"/>
      <c r="B20" s="1711"/>
      <c r="C20" s="1712"/>
      <c r="D20" s="1713"/>
      <c r="E20" s="1714"/>
      <c r="F20" s="1715" t="s">
        <v>202</v>
      </c>
    </row>
  </sheetData>
  <mergeCells>
    <mergeCell ref="A1:F1"/>
    <mergeCell ref="E2:F2"/>
  </mergeCells>
  <printOptions horizontalCentered="1"/>
  <pageMargins left="0.78740157480315" right="0.78740157480315" top="1.18110236220472" bottom="1.18110236220472" header="0.51181" footer="0.51181"/>
  <pageSetup paperSize="9" scale="70" pageOrder="overThenDown" orientation="landscape" errors="blank"/>
</worksheet>
</file>

<file path=xl/worksheets/sheet10.xml><?xml version="1.0" encoding="utf-8"?>
<worksheet xmlns="http://schemas.openxmlformats.org/spreadsheetml/2006/main" xmlns:r="http://schemas.openxmlformats.org/officeDocument/2006/relationships">
  <dimension ref="A1:F21"/>
  <sheetViews>
    <sheetView showGridLines="0" showZeros="0" topLeftCell="A1" zoomScaleNormal="100" zoomScalePageLayoutView="60" workbookViewId="0">
      <pane topLeftCell="B8" activePane="bottomRight" state="frozen"/>
      <selection activeCell="A1" sqref="A1"/>
    </sheetView>
  </sheetViews>
  <sheetFormatPr defaultColWidth="8" defaultRowHeight="14.25"/>
  <cols>
    <col min="1" max="1" width="39.4392156862745" style="16"/>
    <col min="2" max="2" width="27.2470588235294" style="16"/>
    <col min="3" max="3" width="27.2470588235294" style="16"/>
    <col min="4" max="4" width="42.1647058823529" style="16"/>
    <col min="5" max="5" width="27.2470588235294" style="16"/>
    <col min="6" max="6" width="27.2470588235294" style="16"/>
  </cols>
  <sheetData>
    <row r="1" ht="48" customHeight="1">
      <c r="A1" s="1716" t="s">
        <v>203</v>
      </c>
      <c r="B1" s="1717"/>
      <c r="C1" s="1718"/>
      <c r="D1" s="1719"/>
      <c r="E1" s="1720"/>
      <c r="F1" s="1721"/>
    </row>
    <row r="2" ht="21" customHeight="1">
      <c r="A2" s="1722"/>
      <c r="B2" s="1723"/>
      <c r="C2" s="1724"/>
      <c r="D2" s="1725"/>
      <c r="E2" s="1726" t="s">
        <v>37</v>
      </c>
      <c r="F2" s="1727"/>
    </row>
    <row r="3" ht="21" customHeight="1">
      <c r="A3" s="1728" t="s">
        <v>50</v>
      </c>
      <c r="B3" s="1729"/>
      <c r="C3" s="1730"/>
      <c r="D3" s="1731"/>
      <c r="E3" s="1732"/>
      <c r="F3" s="1733" t="s">
        <v>51</v>
      </c>
    </row>
    <row r="4" ht="28.5" customHeight="1">
      <c r="A4" s="1734" t="s">
        <v>52</v>
      </c>
      <c r="B4" s="1735" t="s">
        <v>80</v>
      </c>
      <c r="C4" s="1736" t="s">
        <v>81</v>
      </c>
      <c r="D4" s="1737" t="s">
        <v>52</v>
      </c>
      <c r="E4" s="1738" t="s">
        <v>80</v>
      </c>
      <c r="F4" s="1739" t="s">
        <v>81</v>
      </c>
    </row>
    <row r="5" ht="28.5" customHeight="1">
      <c r="A5" s="1740" t="s">
        <v>204</v>
      </c>
      <c r="B5" s="1741">
        <v>0</v>
      </c>
      <c r="C5" s="1742">
        <v>0</v>
      </c>
      <c r="D5" s="1743" t="s">
        <v>205</v>
      </c>
      <c r="E5" s="1744">
        <v>0</v>
      </c>
      <c r="F5" s="1745">
        <v>0</v>
      </c>
    </row>
    <row r="6" ht="28.5" customHeight="1">
      <c r="A6" s="1746" t="s">
        <v>84</v>
      </c>
      <c r="B6" s="1747">
        <v>0</v>
      </c>
      <c r="C6" s="1748">
        <v>0</v>
      </c>
      <c r="D6" s="1749" t="s">
        <v>206</v>
      </c>
      <c r="E6" s="1750">
        <v>0</v>
      </c>
      <c r="F6" s="1751">
        <v>0</v>
      </c>
    </row>
    <row r="7" ht="28.5" customHeight="1">
      <c r="A7" s="1752" t="s">
        <v>88</v>
      </c>
      <c r="B7" s="1753">
        <v>0</v>
      </c>
      <c r="C7" s="1754">
        <v>0</v>
      </c>
      <c r="D7" s="1755" t="s">
        <v>89</v>
      </c>
      <c r="E7" s="1756">
        <v>0</v>
      </c>
      <c r="F7" s="1757">
        <v>0</v>
      </c>
    </row>
    <row r="8" ht="28.5" customHeight="1">
      <c r="A8" s="1758" t="s">
        <v>146</v>
      </c>
      <c r="B8" s="1759">
        <v>0</v>
      </c>
      <c r="C8" s="1760">
        <v>0</v>
      </c>
      <c r="D8" s="1761" t="s">
        <v>207</v>
      </c>
      <c r="E8" s="1762">
        <v>0</v>
      </c>
      <c r="F8" s="1763">
        <v>0</v>
      </c>
    </row>
    <row r="9" ht="28.5" customHeight="1">
      <c r="A9" s="1764" t="s">
        <v>147</v>
      </c>
      <c r="B9" s="1765">
        <v>0</v>
      </c>
      <c r="C9" s="1766">
        <v>0</v>
      </c>
      <c r="D9" s="1767" t="s">
        <v>208</v>
      </c>
      <c r="E9" s="1768">
        <v>0</v>
      </c>
      <c r="F9" s="1769">
        <v>0</v>
      </c>
    </row>
    <row r="10" ht="28.5" customHeight="1">
      <c r="A10" s="1770" t="s">
        <v>97</v>
      </c>
      <c r="B10" s="1771">
        <v>0</v>
      </c>
      <c r="C10" s="1772">
        <v>0</v>
      </c>
      <c r="D10" s="1773" t="s">
        <v>209</v>
      </c>
      <c r="E10" s="1774">
        <v>0</v>
      </c>
      <c r="F10" s="1775">
        <v>0</v>
      </c>
    </row>
    <row r="11" ht="28.5" customHeight="1">
      <c r="A11" s="1776" t="s">
        <v>92</v>
      </c>
      <c r="B11" s="1777" t="s">
        <v>92</v>
      </c>
      <c r="C11" s="1778" t="s">
        <v>92</v>
      </c>
      <c r="D11" s="1779" t="s">
        <v>210</v>
      </c>
      <c r="E11" s="1780">
        <v>0</v>
      </c>
      <c r="F11" s="1781">
        <v>0</v>
      </c>
    </row>
    <row r="12" ht="28.5" customHeight="1">
      <c r="A12" s="1782" t="s">
        <v>92</v>
      </c>
      <c r="B12" s="1783" t="s">
        <v>92</v>
      </c>
      <c r="C12" s="1784" t="s">
        <v>92</v>
      </c>
      <c r="D12" s="1785" t="s">
        <v>211</v>
      </c>
      <c r="E12" s="1786">
        <v>0</v>
      </c>
      <c r="F12" s="1787">
        <v>0</v>
      </c>
    </row>
    <row r="13" ht="28.5" customHeight="1">
      <c r="A13" s="1788" t="s">
        <v>92</v>
      </c>
      <c r="B13" s="1789" t="s">
        <v>92</v>
      </c>
      <c r="C13" s="1790" t="s">
        <v>92</v>
      </c>
      <c r="D13" s="1791" t="s">
        <v>212</v>
      </c>
      <c r="E13" s="1792">
        <v>0</v>
      </c>
      <c r="F13" s="1793">
        <v>0</v>
      </c>
    </row>
    <row r="14" ht="28.5" customHeight="1">
      <c r="A14" s="1794" t="s">
        <v>148</v>
      </c>
      <c r="B14" s="980">
        <f>B5+B6+B7+B8+B9</f>
        <v>0</v>
      </c>
      <c r="C14" s="980">
        <f>C5+C6+C7+C8+C9</f>
        <v>0</v>
      </c>
      <c r="D14" s="1795" t="s">
        <v>213</v>
      </c>
      <c r="E14" s="980">
        <f>E5+E6+E7+E8+E9+E10+E11+E12+E13</f>
        <v>0</v>
      </c>
      <c r="F14" s="980">
        <f>F5+F6+F7+F8+F9+F10+F11+F12+F13</f>
        <v>0</v>
      </c>
    </row>
    <row r="15" ht="28.5" customHeight="1">
      <c r="A15" s="1796" t="s">
        <v>150</v>
      </c>
      <c r="B15" s="1797">
        <v>0</v>
      </c>
      <c r="C15" s="1798">
        <v>0</v>
      </c>
      <c r="D15" s="1799" t="s">
        <v>214</v>
      </c>
      <c r="E15" s="1800">
        <v>0</v>
      </c>
      <c r="F15" s="1801">
        <v>0</v>
      </c>
    </row>
    <row r="16" ht="28.5" customHeight="1">
      <c r="A16" s="1802" t="s">
        <v>152</v>
      </c>
      <c r="B16" s="1803">
        <v>0</v>
      </c>
      <c r="C16" s="1804">
        <v>0</v>
      </c>
      <c r="D16" s="1805" t="s">
        <v>215</v>
      </c>
      <c r="E16" s="1806">
        <v>0</v>
      </c>
      <c r="F16" s="1807">
        <v>0</v>
      </c>
    </row>
    <row r="17" ht="28.5" customHeight="1">
      <c r="A17" s="1808" t="s">
        <v>154</v>
      </c>
      <c r="B17" s="1234">
        <f>B14+B15+B16</f>
        <v>0</v>
      </c>
      <c r="C17" s="1234">
        <f>C14+C15+C16</f>
        <v>0</v>
      </c>
      <c r="D17" s="1809" t="s">
        <v>216</v>
      </c>
      <c r="E17" s="1234">
        <f>E14+E15+E16</f>
        <v>0</v>
      </c>
      <c r="F17" s="1234">
        <f>F14+F15+F16</f>
        <v>0</v>
      </c>
    </row>
    <row r="18" ht="28.5" customHeight="1">
      <c r="A18" s="1810" t="s">
        <v>92</v>
      </c>
      <c r="B18" s="1811" t="s">
        <v>92</v>
      </c>
      <c r="C18" s="1812" t="s">
        <v>92</v>
      </c>
      <c r="D18" s="1813" t="s">
        <v>217</v>
      </c>
      <c r="E18" s="1234">
        <f>B17-E17</f>
        <v>0</v>
      </c>
      <c r="F18" s="1234">
        <f>C17-F17</f>
        <v>0</v>
      </c>
    </row>
    <row r="19" ht="28.5" customHeight="1">
      <c r="A19" s="1814" t="s">
        <v>157</v>
      </c>
      <c r="B19" s="1815">
        <v>0</v>
      </c>
      <c r="C19" s="1234">
        <f>E19</f>
        <v>0</v>
      </c>
      <c r="D19" s="1816" t="s">
        <v>218</v>
      </c>
      <c r="E19" s="1234">
        <f>B19+E18</f>
        <v>0</v>
      </c>
      <c r="F19" s="1234">
        <f>C19+F18</f>
        <v>0</v>
      </c>
    </row>
    <row r="20" ht="28.5" customHeight="1">
      <c r="A20" s="1817" t="s">
        <v>113</v>
      </c>
      <c r="B20" s="980">
        <f>B17+B19</f>
        <v>0</v>
      </c>
      <c r="C20" s="980">
        <f>C17+C19</f>
        <v>0</v>
      </c>
      <c r="D20" s="1818" t="s">
        <v>113</v>
      </c>
      <c r="E20" s="980">
        <f>E17+E19</f>
        <v>0</v>
      </c>
      <c r="F20" s="980">
        <f>F17+F19</f>
        <v>0</v>
      </c>
    </row>
    <row r="21" ht="28.5" customHeight="1">
      <c r="A21" s="1819"/>
      <c r="B21" s="1820"/>
      <c r="C21" s="1821"/>
      <c r="D21" s="1822"/>
      <c r="E21" s="1823"/>
      <c r="F21" s="1824" t="s">
        <v>219</v>
      </c>
    </row>
  </sheetData>
  <mergeCells>
    <mergeCell ref="A1:F1"/>
    <mergeCell ref="E2:F2"/>
  </mergeCells>
  <printOptions horizontalCentered="1"/>
  <pageMargins left="0.393700787401575" right="0.393700787401575" top="0.393700787401575" bottom="0.393700787401575" header="0.51181" footer="0.51181"/>
  <pageSetup paperSize="9" scale="80" pageOrder="overThenDown" orientation="landscape" errors="blank"/>
</worksheet>
</file>

<file path=xl/worksheets/sheet11.xml><?xml version="1.0" encoding="utf-8"?>
<worksheet xmlns="http://schemas.openxmlformats.org/spreadsheetml/2006/main" xmlns:r="http://schemas.openxmlformats.org/officeDocument/2006/relationships">
  <dimension ref="A1:I17"/>
  <sheetViews>
    <sheetView topLeftCell="A1" zoomScaleNormal="100" zoomScalePageLayoutView="60" workbookViewId="0">
      <pane topLeftCell="C6" activePane="bottomRight" state="frozen"/>
      <selection activeCell="A1" sqref="A1"/>
    </sheetView>
  </sheetViews>
  <sheetFormatPr defaultColWidth="8" defaultRowHeight="14.25"/>
  <cols>
    <col min="1" max="1" width="35.9960784313725" style="16"/>
    <col min="2" max="2" width="25.6705882352941" style="16"/>
    <col min="3" max="3" width="27.9647058823529" style="16"/>
    <col min="4" max="4" width="26.8156862745098" style="16"/>
    <col min="5" max="5" width="24.3803921568627" style="16"/>
    <col min="6" max="6" width="24.6666666666667" style="16"/>
    <col min="7" max="7" width="23.2313725490196" style="16"/>
    <col min="8" max="8" width="22.8" style="16"/>
    <col min="9" max="9" width="25.5254901960784" style="16"/>
  </cols>
  <sheetData>
    <row r="1" ht="31.5" customHeight="1">
      <c r="A1" s="1825" t="s">
        <v>220</v>
      </c>
      <c r="B1" s="1826"/>
      <c r="C1" s="1827"/>
      <c r="D1" s="1828"/>
      <c r="E1" s="1829"/>
      <c r="F1" s="1830"/>
      <c r="G1" s="1831"/>
      <c r="H1" s="1832"/>
      <c r="I1" s="1833"/>
    </row>
    <row r="2" ht="31.5" customHeight="1">
      <c r="A2" s="1834"/>
      <c r="B2" s="1835"/>
      <c r="C2" s="1836"/>
      <c r="D2" s="1837"/>
      <c r="E2" s="1838"/>
      <c r="F2" s="1839"/>
      <c r="G2" s="1840"/>
      <c r="H2" s="1841"/>
      <c r="I2" s="1842"/>
    </row>
    <row r="3" ht="21" customHeight="1">
      <c r="A3" s="1843"/>
      <c r="B3" s="1844"/>
      <c r="C3" s="1845"/>
      <c r="D3" s="1846"/>
      <c r="E3" s="1847"/>
      <c r="F3" s="1848"/>
      <c r="G3" s="1849"/>
      <c r="H3" s="1850"/>
      <c r="I3" s="1851" t="s">
        <v>39</v>
      </c>
    </row>
    <row r="4" ht="21" customHeight="1">
      <c r="A4" s="1852" t="s">
        <v>50</v>
      </c>
      <c r="B4" s="1853"/>
      <c r="C4" s="1854"/>
      <c r="D4" s="1855"/>
      <c r="E4" s="1856"/>
      <c r="F4" s="1857"/>
      <c r="G4" s="1858"/>
      <c r="H4" s="1859"/>
      <c r="I4" s="1860" t="s">
        <v>51</v>
      </c>
    </row>
    <row r="5" ht="42.75" customHeight="1">
      <c r="A5" s="1861" t="s">
        <v>221</v>
      </c>
      <c r="B5" s="1862" t="s">
        <v>53</v>
      </c>
      <c r="C5" s="1863" t="s">
        <v>222</v>
      </c>
      <c r="D5" s="1864" t="s">
        <v>223</v>
      </c>
      <c r="E5" s="1865" t="s">
        <v>224</v>
      </c>
      <c r="F5" s="1866" t="s">
        <v>225</v>
      </c>
      <c r="G5" s="1867" t="s">
        <v>226</v>
      </c>
      <c r="H5" s="1868" t="s">
        <v>59</v>
      </c>
      <c r="I5" s="1869" t="s">
        <v>60</v>
      </c>
    </row>
    <row r="6" ht="27.75" customHeight="1">
      <c r="A6" s="1870" t="s">
        <v>227</v>
      </c>
      <c r="B6" s="1871">
        <f>B7+B8+B9</f>
        <v>0</v>
      </c>
      <c r="C6" s="1871">
        <f>C7+C8+C9</f>
        <v>0</v>
      </c>
      <c r="D6" s="1871">
        <f>D7+D8+D9</f>
        <v>0</v>
      </c>
      <c r="E6" s="1871">
        <f>E7+E8+E9</f>
        <v>0</v>
      </c>
      <c r="F6" s="1871">
        <f>F7+F8+F9</f>
        <v>0</v>
      </c>
      <c r="G6" s="1871">
        <f>G7+G8+G9</f>
        <v>0</v>
      </c>
      <c r="H6" s="1871">
        <f>H7+H8+H9</f>
        <v>0</v>
      </c>
      <c r="I6" s="1871">
        <f>I7+I8+I9</f>
        <v>0</v>
      </c>
    </row>
    <row r="7" ht="27.75" customHeight="1">
      <c r="A7" s="1872" t="s">
        <v>228</v>
      </c>
      <c r="B7" s="1871">
        <f>C7+D7+E7+F7+G7+H7+I7</f>
        <v>0</v>
      </c>
      <c r="C7" s="1873">
        <v>0</v>
      </c>
      <c r="D7" s="1874">
        <v>0</v>
      </c>
      <c r="E7" s="1875">
        <v>0</v>
      </c>
      <c r="F7" s="1876">
        <v>0</v>
      </c>
      <c r="G7" s="1877">
        <v>0</v>
      </c>
      <c r="H7" s="1878">
        <v>0</v>
      </c>
      <c r="I7" s="1879">
        <v>0</v>
      </c>
    </row>
    <row r="8" ht="27.75" customHeight="1">
      <c r="A8" s="1880" t="s">
        <v>229</v>
      </c>
      <c r="B8" s="1871">
        <f>C8+D8+E8+F8+G8+H8+I8</f>
        <v>0</v>
      </c>
      <c r="C8" s="1881">
        <v>0</v>
      </c>
      <c r="D8" s="1882">
        <v>0</v>
      </c>
      <c r="E8" s="1883">
        <v>0</v>
      </c>
      <c r="F8" s="1884">
        <v>0</v>
      </c>
      <c r="G8" s="1885">
        <v>0</v>
      </c>
      <c r="H8" s="1886">
        <v>0</v>
      </c>
      <c r="I8" s="1887">
        <v>0</v>
      </c>
    </row>
    <row r="9" ht="27.75" customHeight="1">
      <c r="A9" s="1888" t="s">
        <v>230</v>
      </c>
      <c r="B9" s="1871">
        <f>C9+D9+E9+F9+G9+H9+I9</f>
        <v>0</v>
      </c>
      <c r="C9" s="1889">
        <v>0</v>
      </c>
      <c r="D9" s="1890">
        <v>0</v>
      </c>
      <c r="E9" s="1891">
        <v>0</v>
      </c>
      <c r="F9" s="1892">
        <v>0</v>
      </c>
      <c r="G9" s="1893">
        <v>0</v>
      </c>
      <c r="H9" s="1894">
        <v>0</v>
      </c>
      <c r="I9" s="1895">
        <v>0</v>
      </c>
    </row>
    <row r="10" ht="27.75" customHeight="1">
      <c r="A10" s="1896" t="s">
        <v>231</v>
      </c>
      <c r="B10" s="1871">
        <f>B13+B14+B15+B16</f>
        <v>693743140</v>
      </c>
      <c r="C10" s="1871">
        <f>C13+C14+C15+C16</f>
        <v>0</v>
      </c>
      <c r="D10" s="1871">
        <f>D13+D14+D15+D16</f>
        <v>184743140</v>
      </c>
      <c r="E10" s="1871">
        <f>E13+E14+E15+E16</f>
        <v>509000000</v>
      </c>
      <c r="F10" s="1871">
        <f>F13+F14+F15+F16</f>
        <v>0</v>
      </c>
      <c r="G10" s="1871">
        <f>G13+G14+G15+G16</f>
        <v>0</v>
      </c>
      <c r="H10" s="1871">
        <f>H13+H14+H15+H16</f>
        <v>0</v>
      </c>
      <c r="I10" s="1871">
        <f>I13+I14+I15+I16</f>
        <v>0</v>
      </c>
    </row>
    <row r="11" ht="38.25" customHeight="1">
      <c r="A11" s="1897" t="s">
        <v>232</v>
      </c>
      <c r="B11" s="1898" t="s">
        <v>92</v>
      </c>
      <c r="C11" s="1899" t="s">
        <v>233</v>
      </c>
      <c r="D11" s="1900" t="s">
        <v>234</v>
      </c>
      <c r="E11" s="1901" t="s">
        <v>235</v>
      </c>
      <c r="F11" s="1902" t="s">
        <v>236</v>
      </c>
      <c r="G11" s="1903" t="s">
        <v>237</v>
      </c>
      <c r="H11" s="1904" t="s">
        <v>238</v>
      </c>
      <c r="I11" s="1905" t="s">
        <v>239</v>
      </c>
    </row>
    <row r="12" ht="29.25" customHeight="1">
      <c r="A12" s="1906" t="s">
        <v>240</v>
      </c>
      <c r="B12" s="1871">
        <f>C12+D12+E12+F12+G12+H12+I12</f>
        <v>693743140</v>
      </c>
      <c r="C12" s="1907">
        <v>0</v>
      </c>
      <c r="D12" s="1908">
        <v>184743140</v>
      </c>
      <c r="E12" s="1909">
        <v>509000000</v>
      </c>
      <c r="F12" s="1910">
        <v>0</v>
      </c>
      <c r="G12" s="1911">
        <v>0</v>
      </c>
      <c r="H12" s="1912">
        <v>0</v>
      </c>
      <c r="I12" s="1913">
        <v>0</v>
      </c>
    </row>
    <row r="13" ht="27.75" customHeight="1">
      <c r="A13" s="1914" t="s">
        <v>241</v>
      </c>
      <c r="B13" s="1871">
        <f>C13+D13+E13+F13+G13+H13+I13</f>
        <v>205020000</v>
      </c>
      <c r="C13" s="1915">
        <v>0</v>
      </c>
      <c r="D13" s="1916">
        <v>137190000</v>
      </c>
      <c r="E13" s="1917">
        <v>67830000</v>
      </c>
      <c r="F13" s="1918">
        <v>0</v>
      </c>
      <c r="G13" s="1919">
        <v>0</v>
      </c>
      <c r="H13" s="1920">
        <v>0</v>
      </c>
      <c r="I13" s="1921">
        <v>0</v>
      </c>
    </row>
    <row r="14" ht="27.75" customHeight="1">
      <c r="A14" s="1922" t="s">
        <v>242</v>
      </c>
      <c r="B14" s="1871">
        <f>C14+D14+E14+F14+G14+H14+I14</f>
        <v>115031140</v>
      </c>
      <c r="C14" s="1923">
        <v>0</v>
      </c>
      <c r="D14" s="1924">
        <v>25931140</v>
      </c>
      <c r="E14" s="1925">
        <v>89100000</v>
      </c>
      <c r="F14" s="1926">
        <v>0</v>
      </c>
      <c r="G14" s="1927">
        <v>0</v>
      </c>
      <c r="H14" s="1928">
        <v>0</v>
      </c>
      <c r="I14" s="1929">
        <v>0</v>
      </c>
    </row>
    <row r="15" ht="27.75" customHeight="1">
      <c r="A15" s="1930" t="s">
        <v>243</v>
      </c>
      <c r="B15" s="1871">
        <f>C15+D15+E15+F15+G15+H15+I15</f>
        <v>0</v>
      </c>
      <c r="C15" s="1931">
        <v>0</v>
      </c>
      <c r="D15" s="1932">
        <v>0</v>
      </c>
      <c r="E15" s="1933">
        <v>0</v>
      </c>
      <c r="F15" s="1934">
        <v>0</v>
      </c>
      <c r="G15" s="1935">
        <v>0</v>
      </c>
      <c r="H15" s="1936">
        <v>0</v>
      </c>
      <c r="I15" s="1937">
        <v>0</v>
      </c>
    </row>
    <row r="16" ht="27.75" customHeight="1">
      <c r="A16" s="1938" t="s">
        <v>244</v>
      </c>
      <c r="B16" s="1871">
        <f>C16+D16+E16+F16+G16+H16+I16</f>
        <v>373692000</v>
      </c>
      <c r="C16" s="1939">
        <v>0</v>
      </c>
      <c r="D16" s="1940">
        <v>21622000</v>
      </c>
      <c r="E16" s="1941">
        <v>352070000</v>
      </c>
      <c r="F16" s="1942">
        <v>0</v>
      </c>
      <c r="G16" s="1943">
        <v>0</v>
      </c>
      <c r="H16" s="1944">
        <v>0</v>
      </c>
      <c r="I16" s="1945">
        <v>0</v>
      </c>
    </row>
    <row r="17" ht="27.75" customHeight="1">
      <c r="A17" s="1946"/>
      <c r="B17" s="1947"/>
      <c r="C17" s="1948"/>
      <c r="D17" s="1949"/>
      <c r="E17" s="1950"/>
      <c r="F17" s="1951"/>
      <c r="G17" s="1952"/>
      <c r="H17" s="1953"/>
      <c r="I17" s="1954" t="s">
        <v>245</v>
      </c>
    </row>
  </sheetData>
  <mergeCells>
    <mergeCell ref="A1:I2"/>
  </mergeCells>
  <printOptions horizontalCentered="1" verticalCentered="1"/>
  <pageMargins left="1.18110236220472" right="1.18110236220472" top="1.18110236220472" bottom="1.18110236220472" header="0.51181" footer="0.51181"/>
  <pageSetup paperSize="9" scale="60" pageOrder="overThenDown" orientation="landscape" errors="blank"/>
</worksheet>
</file>

<file path=xl/worksheets/sheet12.xml><?xml version="1.0" encoding="utf-8"?>
<worksheet xmlns="http://schemas.openxmlformats.org/spreadsheetml/2006/main" xmlns:r="http://schemas.openxmlformats.org/officeDocument/2006/relationships">
  <dimension ref="A1:B26"/>
  <sheetViews>
    <sheetView topLeftCell="A1" zoomScaleNormal="100" zoomScalePageLayoutView="60" workbookViewId="0">
      <pane topLeftCell="B13" activePane="bottomRight" state="frozen"/>
      <selection activeCell="A1" sqref="A1"/>
    </sheetView>
  </sheetViews>
  <sheetFormatPr defaultColWidth="8" defaultRowHeight="14.25"/>
  <cols>
    <col min="1" max="1" width="71.7058823529412" style="16"/>
    <col min="2" max="2" width="71.7058823529412" style="16"/>
  </cols>
  <sheetData>
    <row r="1" ht="31.5" customHeight="1">
      <c r="A1" s="1955" t="s">
        <v>246</v>
      </c>
      <c r="B1" s="1956"/>
    </row>
    <row r="2" ht="31.5" customHeight="1">
      <c r="A2" s="1957"/>
      <c r="B2" s="1958"/>
    </row>
    <row r="3" ht="21" customHeight="1">
      <c r="A3" s="1959"/>
      <c r="B3" s="1960" t="s">
        <v>41</v>
      </c>
    </row>
    <row r="4" ht="21" customHeight="1">
      <c r="A4" s="1961" t="s">
        <v>50</v>
      </c>
      <c r="B4" s="1962" t="s">
        <v>51</v>
      </c>
    </row>
    <row r="5" ht="42.75" customHeight="1">
      <c r="A5" s="1963" t="s">
        <v>221</v>
      </c>
      <c r="B5" s="1964" t="s">
        <v>247</v>
      </c>
    </row>
    <row r="6" ht="27.75" customHeight="1">
      <c r="A6" s="1965" t="s">
        <v>248</v>
      </c>
      <c r="B6" s="1871">
        <f>B7+B8+B9+B10</f>
        <v>0</v>
      </c>
    </row>
    <row r="7" ht="27.75" customHeight="1">
      <c r="A7" s="1966" t="s">
        <v>249</v>
      </c>
      <c r="B7" s="1871">
        <f>B12+B17+B22</f>
        <v>0</v>
      </c>
    </row>
    <row r="8" ht="27.75" customHeight="1">
      <c r="A8" s="1967" t="s">
        <v>250</v>
      </c>
      <c r="B8" s="1871">
        <f>B13+B18+B23</f>
        <v>0</v>
      </c>
    </row>
    <row r="9" ht="27.75" customHeight="1">
      <c r="A9" s="1968" t="s">
        <v>251</v>
      </c>
      <c r="B9" s="1871">
        <f>B14+B19+B24</f>
        <v>0</v>
      </c>
    </row>
    <row r="10" ht="27.75" customHeight="1">
      <c r="A10" s="1969" t="s">
        <v>252</v>
      </c>
      <c r="B10" s="1871">
        <f>B15+B20+B25</f>
        <v>0</v>
      </c>
    </row>
    <row r="11" ht="27.75" customHeight="1">
      <c r="A11" s="1970" t="s">
        <v>253</v>
      </c>
      <c r="B11" s="1871">
        <f>B12+B13+B14+B15</f>
        <v>0</v>
      </c>
    </row>
    <row r="12" ht="27.75" customHeight="1">
      <c r="A12" s="1971" t="s">
        <v>249</v>
      </c>
      <c r="B12" s="1972">
        <v>0</v>
      </c>
    </row>
    <row r="13" ht="27.75" customHeight="1">
      <c r="A13" s="1973" t="s">
        <v>250</v>
      </c>
      <c r="B13" s="1974">
        <v>0</v>
      </c>
    </row>
    <row r="14" ht="27.75" customHeight="1">
      <c r="A14" s="1975" t="s">
        <v>251</v>
      </c>
      <c r="B14" s="1976">
        <v>0</v>
      </c>
    </row>
    <row r="15" ht="27.75" customHeight="1">
      <c r="A15" s="1977" t="s">
        <v>252</v>
      </c>
      <c r="B15" s="1978">
        <v>0</v>
      </c>
    </row>
    <row r="16" ht="27.75" customHeight="1">
      <c r="A16" s="1979" t="s">
        <v>254</v>
      </c>
      <c r="B16" s="1871">
        <f>B17+B18+B19+B20</f>
        <v>0</v>
      </c>
    </row>
    <row r="17" ht="27.75" customHeight="1">
      <c r="A17" s="1980" t="s">
        <v>249</v>
      </c>
      <c r="B17" s="1981">
        <v>0</v>
      </c>
    </row>
    <row r="18" ht="27.75" customHeight="1">
      <c r="A18" s="1982" t="s">
        <v>250</v>
      </c>
      <c r="B18" s="1983">
        <v>0</v>
      </c>
    </row>
    <row r="19" ht="27.75" customHeight="1">
      <c r="A19" s="1984" t="s">
        <v>251</v>
      </c>
      <c r="B19" s="1985">
        <v>0</v>
      </c>
    </row>
    <row r="20" ht="27.75" customHeight="1">
      <c r="A20" s="1986" t="s">
        <v>252</v>
      </c>
      <c r="B20" s="1987">
        <v>0</v>
      </c>
    </row>
    <row r="21" ht="27.75" customHeight="1">
      <c r="A21" s="1988" t="s">
        <v>255</v>
      </c>
      <c r="B21" s="1871">
        <f>B22+B23+B24+B25</f>
        <v>0</v>
      </c>
    </row>
    <row r="22" ht="27.75" customHeight="1">
      <c r="A22" s="1989" t="s">
        <v>249</v>
      </c>
      <c r="B22" s="1990">
        <v>0</v>
      </c>
    </row>
    <row r="23" ht="27.75" customHeight="1">
      <c r="A23" s="1991" t="s">
        <v>250</v>
      </c>
      <c r="B23" s="1992">
        <v>0</v>
      </c>
    </row>
    <row r="24" ht="27.75" customHeight="1">
      <c r="A24" s="1993" t="s">
        <v>251</v>
      </c>
      <c r="B24" s="1994">
        <v>0</v>
      </c>
    </row>
    <row r="25" ht="27.75" customHeight="1">
      <c r="A25" s="1995" t="s">
        <v>252</v>
      </c>
      <c r="B25" s="1996">
        <v>0</v>
      </c>
    </row>
    <row r="26" ht="15" customHeight="1">
      <c r="A26" s="1997"/>
      <c r="B26" s="1998" t="s">
        <v>256</v>
      </c>
    </row>
  </sheetData>
  <mergeCells>
    <mergeCell ref="A1:B2"/>
  </mergeCells>
  <pageMargins left="1.18110236220472" right="1.18110236220472" top="1.18110236220472" bottom="1.18110236220472" header="0.51181" footer="0.51181"/>
  <pageSetup paperSize="9" pageOrder="overThenDown" orientation="portrait" errors="blank"/>
</worksheet>
</file>

<file path=xl/worksheets/sheet13.xml><?xml version="1.0" encoding="utf-8"?>
<worksheet xmlns="http://schemas.openxmlformats.org/spreadsheetml/2006/main" xmlns:r="http://schemas.openxmlformats.org/officeDocument/2006/relationships">
  <dimension ref="A1:H25"/>
  <sheetViews>
    <sheetView topLeftCell="A1" zoomScaleNormal="100" zoomScalePageLayoutView="60" workbookViewId="0">
      <selection activeCell="A1" sqref="A1"/>
    </sheetView>
  </sheetViews>
  <sheetFormatPr defaultColWidth="8" defaultRowHeight="14.25"/>
  <cols>
    <col min="1" max="1" width="55.9294117647059" style="16"/>
    <col min="2" max="2" width="7.45490196078431" style="16"/>
    <col min="3" max="3" width="24.2352941176471" style="16"/>
    <col min="4" max="4" width="24.2352941176471" style="16"/>
    <col min="5" max="5" width="55.9294117647059" style="16"/>
    <col min="6" max="6" width="7.45490196078431" style="16"/>
    <col min="7" max="7" width="24.2352941176471" style="16"/>
    <col min="8" max="8" width="24.2352941176471" style="16"/>
  </cols>
  <sheetData>
    <row r="1" ht="63" customHeight="1">
      <c r="A1" s="1999" t="s">
        <v>257</v>
      </c>
      <c r="B1" s="2000"/>
      <c r="C1" s="2001"/>
      <c r="D1" s="2002"/>
      <c r="E1" s="2003"/>
      <c r="F1" s="2004"/>
      <c r="G1" s="2005"/>
      <c r="H1" s="2006"/>
    </row>
    <row r="2" ht="21" customHeight="1">
      <c r="A2" s="2007" t="s">
        <v>50</v>
      </c>
      <c r="B2" s="2008"/>
      <c r="C2" s="2009"/>
      <c r="D2" s="2010"/>
      <c r="E2" s="2011"/>
      <c r="F2" s="2012"/>
      <c r="G2" s="2013"/>
      <c r="H2" s="2014" t="s">
        <v>43</v>
      </c>
    </row>
    <row r="3" ht="27.75" customHeight="1">
      <c r="A3" s="2015" t="s">
        <v>52</v>
      </c>
      <c r="B3" s="2016" t="s">
        <v>258</v>
      </c>
      <c r="C3" s="2017" t="s">
        <v>80</v>
      </c>
      <c r="D3" s="2018" t="s">
        <v>81</v>
      </c>
      <c r="E3" s="2019" t="s">
        <v>52</v>
      </c>
      <c r="F3" s="2020" t="s">
        <v>258</v>
      </c>
      <c r="G3" s="2021" t="s">
        <v>80</v>
      </c>
      <c r="H3" s="2022" t="s">
        <v>81</v>
      </c>
    </row>
    <row r="4" ht="27.75" customHeight="1">
      <c r="A4" s="2023" t="s">
        <v>259</v>
      </c>
      <c r="B4" s="2024" t="s">
        <v>92</v>
      </c>
      <c r="C4" s="2025" t="s">
        <v>92</v>
      </c>
      <c r="D4" s="2026" t="s">
        <v>92</v>
      </c>
      <c r="E4" s="2027" t="s">
        <v>260</v>
      </c>
      <c r="F4" s="2028" t="s">
        <v>261</v>
      </c>
      <c r="G4" s="2029">
        <v>0</v>
      </c>
      <c r="H4" s="2030">
        <v>0</v>
      </c>
    </row>
    <row r="5" ht="27.75" customHeight="1">
      <c r="A5" s="2031" t="s">
        <v>262</v>
      </c>
      <c r="B5" s="2032" t="s">
        <v>263</v>
      </c>
      <c r="C5" s="2033">
        <f>C6+C8+C9</f>
        <v>0</v>
      </c>
      <c r="D5" s="2033">
        <f>D6+D8+D9</f>
        <v>0</v>
      </c>
      <c r="E5" s="2034" t="s">
        <v>264</v>
      </c>
      <c r="F5" s="2035" t="s">
        <v>261</v>
      </c>
      <c r="G5" s="2036">
        <v>0</v>
      </c>
      <c r="H5" s="2037">
        <v>0</v>
      </c>
    </row>
    <row r="6" ht="27.75" customHeight="1">
      <c r="A6" s="2038" t="s">
        <v>265</v>
      </c>
      <c r="B6" s="2039" t="s">
        <v>263</v>
      </c>
      <c r="C6" s="2040">
        <v>0</v>
      </c>
      <c r="D6" s="2041">
        <v>0</v>
      </c>
      <c r="E6" s="2042" t="s">
        <v>266</v>
      </c>
      <c r="F6" s="2043" t="s">
        <v>261</v>
      </c>
      <c r="G6" s="1871">
        <f>C24-G4+G5</f>
        <v>0</v>
      </c>
      <c r="H6" s="1871">
        <f>D24-H4+H5</f>
        <v>0</v>
      </c>
    </row>
    <row r="7" ht="27.75" customHeight="1">
      <c r="A7" s="2044" t="s">
        <v>267</v>
      </c>
      <c r="B7" s="2045" t="s">
        <v>263</v>
      </c>
      <c r="C7" s="2046">
        <v>0</v>
      </c>
      <c r="D7" s="2047">
        <v>0</v>
      </c>
      <c r="E7" s="2048" t="s">
        <v>268</v>
      </c>
      <c r="F7" s="2049" t="s">
        <v>261</v>
      </c>
      <c r="G7" s="2050">
        <v>0</v>
      </c>
      <c r="H7" s="2051">
        <v>0</v>
      </c>
    </row>
    <row r="8" ht="27.75" customHeight="1">
      <c r="A8" s="2052" t="s">
        <v>269</v>
      </c>
      <c r="B8" s="2053" t="s">
        <v>263</v>
      </c>
      <c r="C8" s="2054">
        <v>0</v>
      </c>
      <c r="D8" s="2055">
        <v>0</v>
      </c>
      <c r="E8" s="2056" t="s">
        <v>270</v>
      </c>
      <c r="F8" s="2057" t="s">
        <v>261</v>
      </c>
      <c r="G8" s="2058">
        <v>0</v>
      </c>
      <c r="H8" s="2059">
        <v>0</v>
      </c>
    </row>
    <row r="9" ht="27.75" customHeight="1">
      <c r="A9" s="2060" t="s">
        <v>271</v>
      </c>
      <c r="B9" s="2061" t="s">
        <v>263</v>
      </c>
      <c r="C9" s="2062">
        <v>0</v>
      </c>
      <c r="D9" s="2063">
        <v>0</v>
      </c>
      <c r="E9" s="2064" t="s">
        <v>272</v>
      </c>
      <c r="F9" s="2065" t="s">
        <v>92</v>
      </c>
      <c r="G9" s="2066" t="s">
        <v>92</v>
      </c>
      <c r="H9" s="2067" t="s">
        <v>92</v>
      </c>
    </row>
    <row r="10" ht="27.75" customHeight="1">
      <c r="A10" s="2068" t="s">
        <v>273</v>
      </c>
      <c r="B10" s="2069" t="s">
        <v>263</v>
      </c>
      <c r="C10" s="2070">
        <v>0</v>
      </c>
      <c r="D10" s="2071">
        <v>0</v>
      </c>
      <c r="E10" s="2072" t="s">
        <v>274</v>
      </c>
      <c r="F10" s="2073" t="s">
        <v>263</v>
      </c>
      <c r="G10" s="2074">
        <v>322000</v>
      </c>
      <c r="H10" s="2075">
        <v>326000</v>
      </c>
    </row>
    <row r="11" ht="27.75" customHeight="1">
      <c r="A11" s="2076" t="s">
        <v>275</v>
      </c>
      <c r="B11" s="2077" t="s">
        <v>263</v>
      </c>
      <c r="C11" s="2078">
        <v>0</v>
      </c>
      <c r="D11" s="2079">
        <v>0</v>
      </c>
      <c r="E11" s="2080" t="s">
        <v>276</v>
      </c>
      <c r="F11" s="2081" t="s">
        <v>263</v>
      </c>
      <c r="G11" s="2082">
        <v>171764</v>
      </c>
      <c r="H11" s="2083">
        <v>178000</v>
      </c>
    </row>
    <row r="12" ht="27.75" customHeight="1">
      <c r="A12" s="2084" t="s">
        <v>277</v>
      </c>
      <c r="B12" s="2085" t="s">
        <v>263</v>
      </c>
      <c r="C12" s="2086">
        <v>0</v>
      </c>
      <c r="D12" s="2087">
        <v>0</v>
      </c>
      <c r="E12" s="2088" t="s">
        <v>278</v>
      </c>
      <c r="F12" s="2089" t="s">
        <v>263</v>
      </c>
      <c r="G12" s="2090">
        <v>147981</v>
      </c>
      <c r="H12" s="2091">
        <v>151362</v>
      </c>
    </row>
    <row r="13" ht="27.75" customHeight="1">
      <c r="A13" s="2092" t="s">
        <v>279</v>
      </c>
      <c r="B13" s="2093" t="s">
        <v>263</v>
      </c>
      <c r="C13" s="2094">
        <v>0</v>
      </c>
      <c r="D13" s="2095">
        <v>0</v>
      </c>
      <c r="E13" s="2096" t="s">
        <v>280</v>
      </c>
      <c r="F13" s="2097" t="s">
        <v>281</v>
      </c>
      <c r="G13" s="1871">
        <v>285.21</v>
      </c>
      <c r="H13" s="1871">
        <v>292.43</v>
      </c>
    </row>
    <row r="14" ht="27.75" customHeight="1">
      <c r="A14" s="2098" t="s">
        <v>282</v>
      </c>
      <c r="B14" s="2099" t="s">
        <v>261</v>
      </c>
      <c r="C14" s="2100">
        <v>0</v>
      </c>
      <c r="D14" s="2101">
        <v>0</v>
      </c>
      <c r="E14" s="2102" t="s">
        <v>283</v>
      </c>
      <c r="F14" s="2103" t="s">
        <v>281</v>
      </c>
      <c r="G14" s="1871">
        <v>50.1</v>
      </c>
      <c r="H14" s="1871">
        <v>50.13</v>
      </c>
    </row>
    <row r="15" ht="27.75" customHeight="1">
      <c r="A15" s="2104" t="s">
        <v>284</v>
      </c>
      <c r="B15" s="2105" t="s">
        <v>261</v>
      </c>
      <c r="C15" s="2106">
        <v>0</v>
      </c>
      <c r="D15" s="2107">
        <v>0</v>
      </c>
      <c r="E15" s="2108" t="s">
        <v>285</v>
      </c>
      <c r="F15" s="2109" t="s">
        <v>92</v>
      </c>
      <c r="G15" s="2110" t="s">
        <v>92</v>
      </c>
      <c r="H15" s="2111" t="s">
        <v>92</v>
      </c>
    </row>
    <row r="16" ht="27.75" customHeight="1">
      <c r="A16" s="2112" t="s">
        <v>286</v>
      </c>
      <c r="B16" s="2113" t="s">
        <v>287</v>
      </c>
      <c r="C16" s="1871">
        <f>IF(C14=0,0,(C22+G5)/C14*100)</f>
        <v>0</v>
      </c>
      <c r="D16" s="1871">
        <f>IF(D14=0,0,(D22+H5)/D14*100)</f>
        <v>0</v>
      </c>
      <c r="E16" s="2114" t="s">
        <v>262</v>
      </c>
      <c r="F16" s="2115" t="s">
        <v>263</v>
      </c>
      <c r="G16" s="2116">
        <f>G17+G18</f>
        <v>27452</v>
      </c>
      <c r="H16" s="2116">
        <f>H17+H18</f>
        <v>28151</v>
      </c>
    </row>
    <row r="17" ht="27.75" customHeight="1">
      <c r="A17" s="2117" t="s">
        <v>288</v>
      </c>
      <c r="B17" s="2118" t="s">
        <v>287</v>
      </c>
      <c r="C17" s="2119">
        <v>0</v>
      </c>
      <c r="D17" s="2120">
        <v>0</v>
      </c>
      <c r="E17" s="2121" t="s">
        <v>289</v>
      </c>
      <c r="F17" s="2122" t="s">
        <v>263</v>
      </c>
      <c r="G17" s="2123">
        <v>17382</v>
      </c>
      <c r="H17" s="2124">
        <v>17209</v>
      </c>
    </row>
    <row r="18" ht="27.75" customHeight="1">
      <c r="A18" s="2125" t="s">
        <v>290</v>
      </c>
      <c r="B18" s="2126" t="s">
        <v>287</v>
      </c>
      <c r="C18" s="2127">
        <v>0</v>
      </c>
      <c r="D18" s="2128">
        <v>0</v>
      </c>
      <c r="E18" s="2129" t="s">
        <v>291</v>
      </c>
      <c r="F18" s="2130" t="s">
        <v>263</v>
      </c>
      <c r="G18" s="2131">
        <v>10070</v>
      </c>
      <c r="H18" s="2132">
        <v>10942</v>
      </c>
    </row>
    <row r="19" ht="27.75" customHeight="1">
      <c r="A19" s="2133" t="s">
        <v>292</v>
      </c>
      <c r="B19" s="2134" t="s">
        <v>287</v>
      </c>
      <c r="C19" s="2135">
        <v>0</v>
      </c>
      <c r="D19" s="2136">
        <v>0</v>
      </c>
      <c r="E19" s="2137" t="s">
        <v>277</v>
      </c>
      <c r="F19" s="2138" t="s">
        <v>263</v>
      </c>
      <c r="G19" s="2139">
        <v>17382</v>
      </c>
      <c r="H19" s="2140">
        <v>17209</v>
      </c>
    </row>
    <row r="20" ht="27.75" customHeight="1">
      <c r="A20" s="2141" t="s">
        <v>293</v>
      </c>
      <c r="B20" s="2142" t="s">
        <v>281</v>
      </c>
      <c r="C20" s="1871">
        <f>IF(C12=0,0,C14/C12)</f>
        <v>0</v>
      </c>
      <c r="D20" s="1871">
        <f>IF(D12=0,0,D14/D12)</f>
        <v>0</v>
      </c>
      <c r="E20" s="2143" t="s">
        <v>282</v>
      </c>
      <c r="F20" s="2144" t="s">
        <v>261</v>
      </c>
      <c r="G20" s="2145">
        <v>1217327204.52</v>
      </c>
      <c r="H20" s="2146">
        <v>1233387571.68</v>
      </c>
    </row>
    <row r="21" ht="27.75" customHeight="1">
      <c r="A21" s="2147" t="s">
        <v>294</v>
      </c>
      <c r="B21" s="2148" t="s">
        <v>92</v>
      </c>
      <c r="C21" s="2149" t="s">
        <v>92</v>
      </c>
      <c r="D21" s="2150" t="s">
        <v>92</v>
      </c>
      <c r="E21" s="2151" t="s">
        <v>286</v>
      </c>
      <c r="F21" s="2152" t="s">
        <v>287</v>
      </c>
      <c r="G21" s="1871">
        <v>21.46</v>
      </c>
      <c r="H21" s="1871">
        <v>24</v>
      </c>
    </row>
    <row r="22" ht="27.75" customHeight="1">
      <c r="A22" s="2153" t="s">
        <v>295</v>
      </c>
      <c r="B22" s="2154" t="s">
        <v>261</v>
      </c>
      <c r="C22" s="2155">
        <v>0</v>
      </c>
      <c r="D22" s="2156">
        <v>0</v>
      </c>
      <c r="E22" s="2157" t="s">
        <v>293</v>
      </c>
      <c r="F22" s="2158" t="s">
        <v>281</v>
      </c>
      <c r="G22" s="1871">
        <f>IF(G19=0,0,G20/G19)</f>
        <v>70033.7823334484</v>
      </c>
      <c r="H22" s="1871">
        <f>IF(H19=0,0,H20/H19)</f>
        <v>71671.077440874</v>
      </c>
    </row>
    <row r="23" ht="27.75" customHeight="1">
      <c r="A23" s="2159" t="s">
        <v>296</v>
      </c>
      <c r="B23" s="2160" t="s">
        <v>92</v>
      </c>
      <c r="C23" s="2161" t="s">
        <v>92</v>
      </c>
      <c r="D23" s="2162" t="s">
        <v>92</v>
      </c>
      <c r="E23" s="2163" t="s">
        <v>297</v>
      </c>
      <c r="F23" s="2164" t="s">
        <v>281</v>
      </c>
      <c r="G23" s="2165">
        <v>72057</v>
      </c>
      <c r="H23" s="2166">
        <v>76618</v>
      </c>
    </row>
    <row r="24" ht="27.75" customHeight="1">
      <c r="A24" s="2167" t="s">
        <v>298</v>
      </c>
      <c r="B24" s="2168" t="s">
        <v>261</v>
      </c>
      <c r="C24" s="2169">
        <v>0</v>
      </c>
      <c r="D24" s="1871">
        <f>G6</f>
        <v>0</v>
      </c>
      <c r="E24" s="2170" t="s">
        <v>92</v>
      </c>
      <c r="F24" s="2171" t="s">
        <v>92</v>
      </c>
      <c r="G24" s="2172" t="s">
        <v>92</v>
      </c>
      <c r="H24" s="2173" t="s">
        <v>92</v>
      </c>
    </row>
    <row r="25" ht="15.75" customHeight="1">
      <c r="A25" s="2174"/>
      <c r="B25" s="2175"/>
      <c r="C25" s="2176"/>
      <c r="D25" s="2177"/>
      <c r="E25" s="2178"/>
      <c r="F25" s="2179"/>
      <c r="G25" s="2180"/>
      <c r="H25" s="2181" t="s">
        <v>299</v>
      </c>
    </row>
  </sheetData>
  <mergeCells>
    <mergeCell ref="A1:H1"/>
  </mergeCells>
  <pageMargins left="1.18110236220472" right="1.18110236220472" top="1.18110236220472" bottom="1.18110236220472" header="0.51181" footer="0.51181"/>
  <pageSetup paperSize="9" scale="60" pageOrder="overThenDown" orientation="landscape" errors="blank"/>
</worksheet>
</file>

<file path=xl/worksheets/sheet14.xml><?xml version="1.0" encoding="utf-8"?>
<worksheet xmlns="http://schemas.openxmlformats.org/spreadsheetml/2006/main" xmlns:r="http://schemas.openxmlformats.org/officeDocument/2006/relationships">
  <dimension ref="A1:H24"/>
  <sheetViews>
    <sheetView showGridLines="0" topLeftCell="A1" zoomScaleNormal="100" zoomScalePageLayoutView="60" workbookViewId="0">
      <pane topLeftCell="B4" activePane="bottomRight" state="frozen"/>
      <selection activeCell="A1" sqref="A1"/>
    </sheetView>
  </sheetViews>
  <sheetFormatPr defaultColWidth="8" defaultRowHeight="14.25"/>
  <cols>
    <col min="1" max="1" width="50.1960784313726" style="16"/>
    <col min="2" max="2" width="7.6" style="16"/>
    <col min="3" max="3" width="27.2470588235294" style="16"/>
    <col min="4" max="4" width="27.2470588235294" style="16"/>
    <col min="5" max="5" width="55.356862745098" style="16"/>
    <col min="6" max="6" width="7.6" style="16"/>
    <col min="7" max="7" width="27.2470588235294" style="16"/>
    <col min="8" max="8" width="27.2470588235294" style="16"/>
  </cols>
  <sheetData>
    <row r="1" ht="48" customHeight="1">
      <c r="A1" s="2182" t="s">
        <v>300</v>
      </c>
      <c r="B1" s="2183"/>
      <c r="C1" s="2184"/>
      <c r="D1" s="2185"/>
      <c r="E1" s="2186"/>
      <c r="F1" s="2187"/>
      <c r="G1" s="2188"/>
      <c r="H1" s="2189"/>
    </row>
    <row r="2" ht="21" customHeight="1">
      <c r="A2" s="2190" t="s">
        <v>50</v>
      </c>
      <c r="B2" s="2191"/>
      <c r="C2" s="2192"/>
      <c r="D2" s="2193"/>
      <c r="E2" s="2194"/>
      <c r="F2" s="2195"/>
      <c r="G2" s="2196"/>
      <c r="H2" s="2197" t="s">
        <v>45</v>
      </c>
    </row>
    <row r="3" ht="28.5" customHeight="1">
      <c r="A3" s="2198" t="s">
        <v>52</v>
      </c>
      <c r="B3" s="2199" t="s">
        <v>258</v>
      </c>
      <c r="C3" s="2200" t="s">
        <v>80</v>
      </c>
      <c r="D3" s="2201" t="s">
        <v>81</v>
      </c>
      <c r="E3" s="2202" t="s">
        <v>52</v>
      </c>
      <c r="F3" s="2203" t="s">
        <v>258</v>
      </c>
      <c r="G3" s="2204" t="s">
        <v>80</v>
      </c>
      <c r="H3" s="2205" t="s">
        <v>81</v>
      </c>
    </row>
    <row r="4" ht="28.5" customHeight="1">
      <c r="A4" s="2206" t="s">
        <v>301</v>
      </c>
      <c r="B4" s="2207" t="s">
        <v>92</v>
      </c>
      <c r="C4" s="2208" t="s">
        <v>92</v>
      </c>
      <c r="D4" s="2209" t="s">
        <v>92</v>
      </c>
      <c r="E4" s="2210" t="s">
        <v>302</v>
      </c>
      <c r="F4" s="2211" t="s">
        <v>261</v>
      </c>
      <c r="G4" s="2212">
        <v>0</v>
      </c>
      <c r="H4" s="2213">
        <v>0</v>
      </c>
    </row>
    <row r="5" ht="28.5" customHeight="1">
      <c r="A5" s="2214" t="s">
        <v>262</v>
      </c>
      <c r="B5" s="2215" t="s">
        <v>263</v>
      </c>
      <c r="C5" s="2216">
        <f>C6+C8</f>
        <v>0</v>
      </c>
      <c r="D5" s="2216">
        <f>D6+D8</f>
        <v>0</v>
      </c>
      <c r="E5" s="2217" t="s">
        <v>303</v>
      </c>
      <c r="F5" s="2218" t="s">
        <v>261</v>
      </c>
      <c r="G5" s="2219">
        <v>0</v>
      </c>
      <c r="H5" s="2220">
        <v>0</v>
      </c>
    </row>
    <row r="6" ht="28.5" customHeight="1">
      <c r="A6" s="2221" t="s">
        <v>304</v>
      </c>
      <c r="B6" s="2222" t="s">
        <v>263</v>
      </c>
      <c r="C6" s="2223">
        <v>0</v>
      </c>
      <c r="D6" s="2224">
        <v>0</v>
      </c>
      <c r="E6" s="2225" t="s">
        <v>305</v>
      </c>
      <c r="F6" s="2226" t="s">
        <v>92</v>
      </c>
      <c r="G6" s="2227" t="s">
        <v>92</v>
      </c>
      <c r="H6" s="2228" t="s">
        <v>92</v>
      </c>
    </row>
    <row r="7" ht="28.5" customHeight="1">
      <c r="A7" s="2229" t="s">
        <v>306</v>
      </c>
      <c r="B7" s="2230" t="s">
        <v>263</v>
      </c>
      <c r="C7" s="2231">
        <v>0</v>
      </c>
      <c r="D7" s="2232">
        <v>0</v>
      </c>
      <c r="E7" s="2233" t="s">
        <v>307</v>
      </c>
      <c r="F7" s="2234" t="s">
        <v>261</v>
      </c>
      <c r="G7" s="2235">
        <v>0</v>
      </c>
      <c r="H7" s="1082">
        <f>G12</f>
        <v>0</v>
      </c>
    </row>
    <row r="8" ht="28.5" customHeight="1">
      <c r="A8" s="2236" t="s">
        <v>308</v>
      </c>
      <c r="B8" s="2237" t="s">
        <v>263</v>
      </c>
      <c r="C8" s="2238">
        <v>0</v>
      </c>
      <c r="D8" s="2239">
        <v>0</v>
      </c>
      <c r="E8" s="2240" t="s">
        <v>309</v>
      </c>
      <c r="F8" s="2241" t="s">
        <v>261</v>
      </c>
      <c r="G8" s="2242">
        <v>0</v>
      </c>
      <c r="H8" s="2243">
        <v>0</v>
      </c>
    </row>
    <row r="9" ht="28.5" customHeight="1">
      <c r="A9" s="2244" t="s">
        <v>306</v>
      </c>
      <c r="B9" s="2245" t="s">
        <v>263</v>
      </c>
      <c r="C9" s="2246">
        <v>0</v>
      </c>
      <c r="D9" s="2247">
        <v>0</v>
      </c>
      <c r="E9" s="2248" t="s">
        <v>310</v>
      </c>
      <c r="F9" s="2249" t="s">
        <v>261</v>
      </c>
      <c r="G9" s="1082">
        <f>G10+G11</f>
        <v>0</v>
      </c>
      <c r="H9" s="1082">
        <f>H10+H11</f>
        <v>0</v>
      </c>
    </row>
    <row r="10" ht="28.5" customHeight="1">
      <c r="A10" s="2250" t="s">
        <v>277</v>
      </c>
      <c r="B10" s="2251" t="s">
        <v>263</v>
      </c>
      <c r="C10" s="2252">
        <v>0</v>
      </c>
      <c r="D10" s="2253">
        <v>0</v>
      </c>
      <c r="E10" s="2254" t="s">
        <v>311</v>
      </c>
      <c r="F10" s="2255" t="s">
        <v>261</v>
      </c>
      <c r="G10" s="2256">
        <v>0</v>
      </c>
      <c r="H10" s="2257">
        <v>0</v>
      </c>
    </row>
    <row r="11" ht="28.5" customHeight="1">
      <c r="A11" s="2258" t="s">
        <v>312</v>
      </c>
      <c r="B11" s="2259" t="s">
        <v>263</v>
      </c>
      <c r="C11" s="2260">
        <v>0</v>
      </c>
      <c r="D11" s="2261">
        <v>0</v>
      </c>
      <c r="E11" s="2262" t="s">
        <v>313</v>
      </c>
      <c r="F11" s="2263" t="s">
        <v>261</v>
      </c>
      <c r="G11" s="2264">
        <v>0</v>
      </c>
      <c r="H11" s="2265">
        <v>0</v>
      </c>
    </row>
    <row r="12" ht="28.5" customHeight="1">
      <c r="A12" s="2266" t="s">
        <v>282</v>
      </c>
      <c r="B12" s="2267" t="s">
        <v>261</v>
      </c>
      <c r="C12" s="1082">
        <f>C15+C16</f>
        <v>0</v>
      </c>
      <c r="D12" s="1082">
        <f>D15+D16</f>
        <v>0</v>
      </c>
      <c r="E12" s="2268" t="s">
        <v>314</v>
      </c>
      <c r="F12" s="2269" t="s">
        <v>261</v>
      </c>
      <c r="G12" s="1082">
        <f>G7+G9-G8</f>
        <v>0</v>
      </c>
      <c r="H12" s="1082">
        <f>H7+H9-H8</f>
        <v>0</v>
      </c>
    </row>
    <row r="13" ht="28.5" customHeight="1">
      <c r="A13" s="2270" t="s">
        <v>315</v>
      </c>
      <c r="B13" s="2271" t="s">
        <v>92</v>
      </c>
      <c r="C13" s="2272" t="s">
        <v>92</v>
      </c>
      <c r="D13" s="2273" t="s">
        <v>92</v>
      </c>
      <c r="E13" s="2274" t="s">
        <v>316</v>
      </c>
      <c r="F13" s="2275" t="s">
        <v>261</v>
      </c>
      <c r="G13" s="2276">
        <v>0</v>
      </c>
      <c r="H13" s="2277">
        <v>0</v>
      </c>
    </row>
    <row r="14" ht="28.5" customHeight="1">
      <c r="A14" s="2278" t="s">
        <v>317</v>
      </c>
      <c r="B14" s="2279" t="s">
        <v>261</v>
      </c>
      <c r="C14" s="2280">
        <v>0</v>
      </c>
      <c r="D14" s="2281">
        <v>0</v>
      </c>
      <c r="E14" s="2282" t="s">
        <v>318</v>
      </c>
      <c r="F14" s="2283" t="s">
        <v>261</v>
      </c>
      <c r="G14" s="2284">
        <v>0</v>
      </c>
      <c r="H14" s="2285">
        <v>0</v>
      </c>
    </row>
    <row r="15" ht="28.5" customHeight="1">
      <c r="A15" s="2286" t="s">
        <v>319</v>
      </c>
      <c r="B15" s="2287" t="s">
        <v>261</v>
      </c>
      <c r="C15" s="2288">
        <v>0</v>
      </c>
      <c r="D15" s="2289">
        <v>0</v>
      </c>
      <c r="E15" s="2290" t="s">
        <v>320</v>
      </c>
      <c r="F15" s="2291" t="s">
        <v>92</v>
      </c>
      <c r="G15" s="2292" t="s">
        <v>92</v>
      </c>
      <c r="H15" s="2293" t="s">
        <v>92</v>
      </c>
    </row>
    <row r="16" ht="28.5" customHeight="1">
      <c r="A16" s="2294" t="s">
        <v>321</v>
      </c>
      <c r="B16" s="2295" t="s">
        <v>261</v>
      </c>
      <c r="C16" s="2296">
        <v>0</v>
      </c>
      <c r="D16" s="2297">
        <v>0</v>
      </c>
      <c r="E16" s="2298" t="s">
        <v>322</v>
      </c>
      <c r="F16" s="2299" t="s">
        <v>263</v>
      </c>
      <c r="G16" s="2300">
        <v>0</v>
      </c>
      <c r="H16" s="2301">
        <v>0</v>
      </c>
    </row>
    <row r="17" ht="28.5" customHeight="1">
      <c r="A17" s="2302" t="s">
        <v>286</v>
      </c>
      <c r="B17" s="2303" t="s">
        <v>287</v>
      </c>
      <c r="C17" s="1082">
        <f>IF(C12=0,0,(C23+G9)/C12*100)</f>
        <v>0</v>
      </c>
      <c r="D17" s="1082">
        <f>IF(D12=0,0,(D23+H9)/D12*100)</f>
        <v>0</v>
      </c>
      <c r="E17" s="2304" t="s">
        <v>323</v>
      </c>
      <c r="F17" s="2305" t="s">
        <v>281</v>
      </c>
      <c r="G17" s="1082">
        <f>G18+G19</f>
        <v>0</v>
      </c>
      <c r="H17" s="1082">
        <f>H18+H19</f>
        <v>0</v>
      </c>
    </row>
    <row r="18" ht="28.5" customHeight="1">
      <c r="A18" s="2306" t="s">
        <v>288</v>
      </c>
      <c r="B18" s="2307" t="s">
        <v>287</v>
      </c>
      <c r="C18" s="2308">
        <v>0</v>
      </c>
      <c r="D18" s="2309">
        <v>0</v>
      </c>
      <c r="E18" s="2310" t="s">
        <v>324</v>
      </c>
      <c r="F18" s="2311" t="s">
        <v>281</v>
      </c>
      <c r="G18" s="2312">
        <v>0</v>
      </c>
      <c r="H18" s="2313">
        <v>0</v>
      </c>
    </row>
    <row r="19" ht="28.5" customHeight="1">
      <c r="A19" s="2314" t="s">
        <v>325</v>
      </c>
      <c r="B19" s="2315" t="s">
        <v>287</v>
      </c>
      <c r="C19" s="2316">
        <v>0</v>
      </c>
      <c r="D19" s="2317">
        <v>0</v>
      </c>
      <c r="E19" s="2318" t="s">
        <v>326</v>
      </c>
      <c r="F19" s="2319" t="s">
        <v>281</v>
      </c>
      <c r="G19" s="2320">
        <v>0</v>
      </c>
      <c r="H19" s="2321">
        <v>0</v>
      </c>
    </row>
    <row r="20" ht="28.5" customHeight="1">
      <c r="A20" s="2322" t="s">
        <v>327</v>
      </c>
      <c r="B20" s="2323" t="s">
        <v>287</v>
      </c>
      <c r="C20" s="2324">
        <v>0</v>
      </c>
      <c r="D20" s="2325">
        <v>0</v>
      </c>
      <c r="E20" s="2326" t="s">
        <v>328</v>
      </c>
      <c r="F20" s="2327" t="s">
        <v>92</v>
      </c>
      <c r="G20" s="2328" t="s">
        <v>92</v>
      </c>
      <c r="H20" s="2329" t="s">
        <v>92</v>
      </c>
    </row>
    <row r="21" ht="28.5" customHeight="1">
      <c r="A21" s="2330" t="s">
        <v>293</v>
      </c>
      <c r="B21" s="2331" t="s">
        <v>281</v>
      </c>
      <c r="C21" s="1082">
        <f>IF(C10=0,0,C12/C10)</f>
        <v>0</v>
      </c>
      <c r="D21" s="1082">
        <f>IF(D10=0,0,D12/D10)</f>
        <v>0</v>
      </c>
      <c r="E21" s="2332" t="s">
        <v>329</v>
      </c>
      <c r="F21" s="2333" t="s">
        <v>263</v>
      </c>
      <c r="G21" s="2334">
        <v>0</v>
      </c>
      <c r="H21" s="2335">
        <v>0</v>
      </c>
    </row>
    <row r="22" ht="28.5" customHeight="1">
      <c r="A22" s="2336" t="s">
        <v>294</v>
      </c>
      <c r="B22" s="2337" t="s">
        <v>92</v>
      </c>
      <c r="C22" s="2338" t="s">
        <v>92</v>
      </c>
      <c r="D22" s="2339" t="s">
        <v>92</v>
      </c>
      <c r="E22" s="2340" t="s">
        <v>330</v>
      </c>
      <c r="F22" s="2341" t="s">
        <v>281</v>
      </c>
      <c r="G22" s="2342">
        <v>0</v>
      </c>
      <c r="H22" s="2343">
        <v>0</v>
      </c>
    </row>
    <row r="23" ht="28.5" customHeight="1">
      <c r="A23" s="2344" t="s">
        <v>331</v>
      </c>
      <c r="B23" s="2345" t="s">
        <v>261</v>
      </c>
      <c r="C23" s="1082">
        <f>G4+G5</f>
        <v>0</v>
      </c>
      <c r="D23" s="1082">
        <f>H4+H5</f>
        <v>0</v>
      </c>
      <c r="E23" s="2346" t="s">
        <v>332</v>
      </c>
      <c r="F23" s="2347" t="s">
        <v>281</v>
      </c>
      <c r="G23" s="1082">
        <v>0</v>
      </c>
      <c r="H23" s="1082">
        <v>0</v>
      </c>
    </row>
    <row r="24" ht="28.5" customHeight="1">
      <c r="A24" s="2348"/>
      <c r="B24" s="2349"/>
      <c r="C24" s="2350"/>
      <c r="D24" s="2351"/>
      <c r="E24" s="2352"/>
      <c r="F24" s="2353"/>
      <c r="G24" s="2354"/>
      <c r="H24" s="2355" t="s">
        <v>333</v>
      </c>
    </row>
  </sheetData>
  <mergeCells>
    <mergeCell ref="A1:H1"/>
  </mergeCells>
  <printOptions horizontalCentered="1"/>
  <pageMargins left="0.393700787401575" right="0.393700787401575" top="0.393700787401575" bottom="0.393700787401575" header="0.51181" footer="0.51181"/>
  <pageSetup paperSize="9" scale="65" pageOrder="overThenDown" orientation="landscape" errors="blank"/>
</worksheet>
</file>

<file path=xl/worksheets/sheet15.xml><?xml version="1.0" encoding="utf-8"?>
<worksheet xmlns="http://schemas.openxmlformats.org/spreadsheetml/2006/main" xmlns:r="http://schemas.openxmlformats.org/officeDocument/2006/relationships">
  <dimension ref="A1:H16"/>
  <sheetViews>
    <sheetView showGridLines="0" showZeros="0" topLeftCell="A1" zoomScaleNormal="100" zoomScalePageLayoutView="60" workbookViewId="0">
      <pane topLeftCell="D1" activePane="topRight" state="frozen"/>
      <selection activeCell="A1" sqref="A1"/>
    </sheetView>
  </sheetViews>
  <sheetFormatPr defaultColWidth="8" defaultRowHeight="14.25"/>
  <cols>
    <col min="1" max="1" width="48.4745098039216" style="16"/>
    <col min="2" max="2" width="7.6" style="16"/>
    <col min="3" max="3" width="26.5294117647059" style="16"/>
    <col min="4" max="4" width="26.5294117647059" style="16"/>
    <col min="5" max="5" width="48.4745098039216" style="16"/>
    <col min="6" max="6" width="7.6" style="16"/>
    <col min="7" max="7" width="26.5294117647059" style="16"/>
    <col min="8" max="8" width="26.5294117647059" style="16"/>
  </cols>
  <sheetData>
    <row r="1" ht="48" customHeight="1">
      <c r="A1" s="2356" t="s">
        <v>334</v>
      </c>
      <c r="B1" s="2357"/>
      <c r="C1" s="2358"/>
      <c r="D1" s="2359"/>
      <c r="E1" s="2360"/>
      <c r="F1" s="2361"/>
      <c r="G1" s="2362"/>
      <c r="H1" s="2363"/>
    </row>
    <row r="2" ht="21" customHeight="1">
      <c r="A2" s="2364" t="s">
        <v>50</v>
      </c>
      <c r="B2" s="2365"/>
      <c r="C2" s="2366"/>
      <c r="D2" s="2367"/>
      <c r="E2" s="2368"/>
      <c r="F2" s="2369"/>
      <c r="G2" s="2370"/>
      <c r="H2" s="2371" t="s">
        <v>47</v>
      </c>
    </row>
    <row r="3" ht="28.5" customHeight="1">
      <c r="A3" s="2372" t="s">
        <v>52</v>
      </c>
      <c r="B3" s="2373" t="s">
        <v>258</v>
      </c>
      <c r="C3" s="2374" t="s">
        <v>80</v>
      </c>
      <c r="D3" s="2375" t="s">
        <v>81</v>
      </c>
      <c r="E3" s="2376" t="s">
        <v>52</v>
      </c>
      <c r="F3" s="2377" t="s">
        <v>258</v>
      </c>
      <c r="G3" s="2378" t="s">
        <v>80</v>
      </c>
      <c r="H3" s="2379" t="s">
        <v>81</v>
      </c>
    </row>
    <row r="4" ht="28.5" customHeight="1">
      <c r="A4" s="2380" t="s">
        <v>335</v>
      </c>
      <c r="B4" s="2381" t="s">
        <v>92</v>
      </c>
      <c r="C4" s="2382" t="s">
        <v>92</v>
      </c>
      <c r="D4" s="2383" t="s">
        <v>92</v>
      </c>
      <c r="E4" s="2384" t="s">
        <v>336</v>
      </c>
      <c r="F4" s="2385" t="s">
        <v>263</v>
      </c>
      <c r="G4" s="2386">
        <v>0</v>
      </c>
      <c r="H4" s="2387">
        <v>0</v>
      </c>
    </row>
    <row r="5" ht="28.5" customHeight="1">
      <c r="A5" s="2388" t="s">
        <v>262</v>
      </c>
      <c r="B5" s="2389" t="s">
        <v>263</v>
      </c>
      <c r="C5" s="2390">
        <v>0</v>
      </c>
      <c r="D5" s="2391">
        <v>0</v>
      </c>
      <c r="E5" s="2392" t="s">
        <v>337</v>
      </c>
      <c r="F5" s="2393" t="s">
        <v>92</v>
      </c>
      <c r="G5" s="2394" t="s">
        <v>92</v>
      </c>
      <c r="H5" s="2395" t="s">
        <v>92</v>
      </c>
    </row>
    <row r="6" ht="28.5" customHeight="1">
      <c r="A6" s="2396" t="s">
        <v>338</v>
      </c>
      <c r="B6" s="2397" t="s">
        <v>263</v>
      </c>
      <c r="C6" s="2398">
        <v>0</v>
      </c>
      <c r="D6" s="2399">
        <v>0</v>
      </c>
      <c r="E6" s="2400" t="s">
        <v>262</v>
      </c>
      <c r="F6" s="2401" t="s">
        <v>263</v>
      </c>
      <c r="G6" s="2402">
        <v>0</v>
      </c>
      <c r="H6" s="2403">
        <v>0</v>
      </c>
    </row>
    <row r="7" ht="28.5" customHeight="1">
      <c r="A7" s="2404" t="s">
        <v>277</v>
      </c>
      <c r="B7" s="2405" t="s">
        <v>263</v>
      </c>
      <c r="C7" s="2406">
        <v>0</v>
      </c>
      <c r="D7" s="2407">
        <v>0</v>
      </c>
      <c r="E7" s="2408" t="s">
        <v>339</v>
      </c>
      <c r="F7" s="2409" t="s">
        <v>263</v>
      </c>
      <c r="G7" s="2410">
        <v>0</v>
      </c>
      <c r="H7" s="2411">
        <v>0</v>
      </c>
    </row>
    <row r="8" ht="28.5" customHeight="1">
      <c r="A8" s="2412" t="s">
        <v>282</v>
      </c>
      <c r="B8" s="2413" t="s">
        <v>92</v>
      </c>
      <c r="C8" s="2414" t="s">
        <v>92</v>
      </c>
      <c r="D8" s="2415" t="s">
        <v>92</v>
      </c>
      <c r="E8" s="2416" t="s">
        <v>277</v>
      </c>
      <c r="F8" s="2417" t="s">
        <v>263</v>
      </c>
      <c r="G8" s="2418">
        <v>0</v>
      </c>
      <c r="H8" s="2419">
        <v>0</v>
      </c>
    </row>
    <row r="9" ht="28.5" customHeight="1">
      <c r="A9" s="2420" t="s">
        <v>340</v>
      </c>
      <c r="B9" s="2421" t="s">
        <v>261</v>
      </c>
      <c r="C9" s="2422">
        <v>0</v>
      </c>
      <c r="D9" s="2423">
        <v>0</v>
      </c>
      <c r="E9" s="2424" t="s">
        <v>282</v>
      </c>
      <c r="F9" s="2425" t="s">
        <v>261</v>
      </c>
      <c r="G9" s="2426">
        <v>0</v>
      </c>
      <c r="H9" s="2427">
        <v>0</v>
      </c>
    </row>
    <row r="10" ht="28.5" customHeight="1">
      <c r="A10" s="2428" t="s">
        <v>341</v>
      </c>
      <c r="B10" s="2429" t="s">
        <v>261</v>
      </c>
      <c r="C10" s="2430">
        <v>0</v>
      </c>
      <c r="D10" s="2431">
        <v>0</v>
      </c>
      <c r="E10" s="2432" t="s">
        <v>286</v>
      </c>
      <c r="F10" s="2433" t="s">
        <v>287</v>
      </c>
      <c r="G10" s="2434">
        <f>IF(G9=0,0,G13/G9*100)</f>
        <v>0</v>
      </c>
      <c r="H10" s="2434">
        <f>IF(H9=0,0,H13/H9*100)</f>
        <v>0</v>
      </c>
    </row>
    <row r="11" ht="28.5" customHeight="1">
      <c r="A11" s="2435" t="s">
        <v>286</v>
      </c>
      <c r="B11" s="2436" t="s">
        <v>287</v>
      </c>
      <c r="C11" s="2434">
        <v>0</v>
      </c>
      <c r="D11" s="2437">
        <v>0</v>
      </c>
      <c r="E11" s="2438" t="s">
        <v>293</v>
      </c>
      <c r="F11" s="2439" t="s">
        <v>281</v>
      </c>
      <c r="G11" s="2434">
        <f>IF(G8=0,0,G9/G8)</f>
        <v>0</v>
      </c>
      <c r="H11" s="2434">
        <f>IF(H8=0,0,H9/H8)</f>
        <v>0</v>
      </c>
    </row>
    <row r="12" ht="28.5" customHeight="1">
      <c r="A12" s="2440" t="s">
        <v>293</v>
      </c>
      <c r="B12" s="2441" t="s">
        <v>281</v>
      </c>
      <c r="C12" s="2434">
        <f>IF(C7=0,0,C10/C7)</f>
        <v>0</v>
      </c>
      <c r="D12" s="2437">
        <f>IF(D7=0,0,D10/D7)</f>
        <v>0</v>
      </c>
      <c r="E12" s="2442" t="s">
        <v>342</v>
      </c>
      <c r="F12" s="2443" t="s">
        <v>261</v>
      </c>
      <c r="G12" s="2444">
        <v>0</v>
      </c>
      <c r="H12" s="2445">
        <v>0</v>
      </c>
    </row>
    <row r="13" ht="28.5" customHeight="1">
      <c r="A13" s="2446" t="s">
        <v>343</v>
      </c>
      <c r="B13" s="2447" t="s">
        <v>344</v>
      </c>
      <c r="C13" s="2448">
        <v>0</v>
      </c>
      <c r="D13" s="2449">
        <v>0</v>
      </c>
      <c r="E13" s="2450" t="s">
        <v>345</v>
      </c>
      <c r="F13" s="2451" t="s">
        <v>261</v>
      </c>
      <c r="G13" s="2452">
        <v>0</v>
      </c>
      <c r="H13" s="2453">
        <v>0</v>
      </c>
    </row>
    <row r="14" ht="28.5" customHeight="1">
      <c r="A14" s="2454" t="s">
        <v>346</v>
      </c>
      <c r="B14" s="2455" t="s">
        <v>344</v>
      </c>
      <c r="C14" s="2456">
        <v>0</v>
      </c>
      <c r="D14" s="2457">
        <v>0</v>
      </c>
      <c r="E14" s="2458" t="s">
        <v>347</v>
      </c>
      <c r="F14" s="2459" t="s">
        <v>263</v>
      </c>
      <c r="G14" s="2460">
        <v>0</v>
      </c>
      <c r="H14" s="2461">
        <v>0</v>
      </c>
    </row>
    <row r="15" ht="28.5" customHeight="1">
      <c r="A15" s="2462" t="s">
        <v>348</v>
      </c>
      <c r="B15" s="2463" t="s">
        <v>263</v>
      </c>
      <c r="C15" s="2464">
        <v>0</v>
      </c>
      <c r="D15" s="2465">
        <v>0</v>
      </c>
      <c r="E15" s="2466" t="s">
        <v>92</v>
      </c>
      <c r="F15" s="2467" t="s">
        <v>92</v>
      </c>
      <c r="G15" s="2468" t="s">
        <v>92</v>
      </c>
      <c r="H15" s="2469" t="s">
        <v>92</v>
      </c>
    </row>
    <row r="16" ht="28.5" customHeight="1">
      <c r="A16" s="2470"/>
      <c r="B16" s="2471"/>
      <c r="C16" s="2472"/>
      <c r="D16" s="2473"/>
      <c r="E16" s="2474"/>
      <c r="F16" s="2475"/>
      <c r="G16" s="2476"/>
      <c r="H16" s="2477" t="s">
        <v>349</v>
      </c>
    </row>
  </sheetData>
  <mergeCells>
    <mergeCell ref="A1:H1"/>
  </mergeCells>
  <printOptions horizontalCentered="1"/>
  <pageMargins left="0.393700787401575" right="0.393700787401575" top="0.393700787401575" bottom="0.393700787401575" header="0.51181" footer="0.51181"/>
  <pageSetup paperSize="9" scale="70" pageOrder="overThenDown" orientation="landscape" errors="blank"/>
</worksheet>
</file>

<file path=xl/worksheets/sheet16.xml><?xml version="1.0" encoding="utf-8"?>
<worksheet xmlns="http://schemas.openxmlformats.org/spreadsheetml/2006/main" xmlns:r="http://schemas.openxmlformats.org/officeDocument/2006/relationships">
  <dimension ref="A1:J92"/>
  <sheetViews>
    <sheetView topLeftCell="A1" zoomScaleNormal="100" zoomScalePageLayoutView="60" workbookViewId="0">
      <pane topLeftCell="F33" activePane="bottomRight" state="frozen"/>
      <selection activeCell="A1" sqref="A1"/>
    </sheetView>
  </sheetViews>
  <sheetFormatPr defaultColWidth="8" defaultRowHeight="14.25"/>
  <cols>
    <col min="1" max="1" style="16" hidden="1"/>
    <col min="2" max="2" width="11.4705882352941" style="16"/>
    <col min="3" max="3" width="11.756862745098" style="16"/>
    <col min="4" max="4" width="9.6078431372549" style="16"/>
    <col min="5" max="5" width="22.2274509803922" style="16"/>
    <col min="6" max="6" width="7.02745098039216" style="16"/>
    <col min="7" max="7" width="21.9411764705882" style="16"/>
    <col min="8" max="8" width="26.1019607843137" style="16"/>
    <col min="9" max="9" width="24.0941176470588" style="16"/>
    <col min="10" max="10" width="22.8" style="16"/>
  </cols>
  <sheetData>
    <row r="1" ht="15" customHeight="1">
      <c r="A1" s="2478"/>
      <c r="B1" s="2479"/>
      <c r="C1" s="2480"/>
      <c r="D1" s="2481"/>
      <c r="E1" s="2482"/>
      <c r="F1" s="2483"/>
      <c r="G1" s="2484"/>
      <c r="H1" s="2485"/>
      <c r="I1" s="2486"/>
      <c r="J1" s="2487"/>
    </row>
    <row r="2" ht="39" customHeight="1">
      <c r="A2" s="2488"/>
      <c r="B2" s="2489" t="s">
        <v>350</v>
      </c>
      <c r="C2" s="2490"/>
      <c r="D2" s="2491"/>
      <c r="E2" s="2492"/>
      <c r="F2" s="2493"/>
      <c r="G2" s="2494"/>
      <c r="H2" s="2495"/>
      <c r="I2" s="2496"/>
      <c r="J2" s="2497"/>
    </row>
    <row r="3" ht="15" customHeight="1">
      <c r="A3" s="2498"/>
      <c r="B3" s="2499" t="s">
        <v>50</v>
      </c>
      <c r="C3" s="2500" t="s">
        <v>50</v>
      </c>
      <c r="D3" s="2501"/>
      <c r="E3" s="2502"/>
      <c r="F3" s="2503"/>
      <c r="G3" s="2504"/>
      <c r="H3" s="2505"/>
      <c r="I3" s="2506"/>
      <c r="J3" s="2507"/>
    </row>
    <row r="4" ht="23.25" customHeight="1">
      <c r="A4" s="2508"/>
      <c r="B4" s="2509" t="s">
        <v>351</v>
      </c>
      <c r="C4" s="2510"/>
      <c r="D4" s="2511"/>
      <c r="E4" s="2512"/>
      <c r="F4" s="2513" t="s">
        <v>352</v>
      </c>
      <c r="G4" s="2514" t="s">
        <v>353</v>
      </c>
      <c r="H4" s="2515" t="s">
        <v>354</v>
      </c>
      <c r="I4" s="2516"/>
      <c r="J4" s="2517"/>
    </row>
    <row r="5" ht="23.25" customHeight="1">
      <c r="A5" s="2518"/>
      <c r="B5" s="2519" t="s">
        <v>355</v>
      </c>
      <c r="C5" s="2520"/>
      <c r="D5" s="2521"/>
      <c r="E5" s="2522" t="s">
        <v>356</v>
      </c>
      <c r="F5" s="2523"/>
      <c r="G5" s="2524"/>
      <c r="H5" s="2525" t="s">
        <v>53</v>
      </c>
      <c r="I5" s="2526" t="s">
        <v>357</v>
      </c>
      <c r="J5" s="2527" t="s">
        <v>358</v>
      </c>
    </row>
    <row r="6" ht="25.5" customHeight="1">
      <c r="A6" s="2528"/>
      <c r="B6" s="2529" t="s">
        <v>359</v>
      </c>
      <c r="C6" s="2530" t="s">
        <v>360</v>
      </c>
      <c r="D6" s="2531" t="s">
        <v>361</v>
      </c>
      <c r="E6" s="2532" t="s">
        <v>362</v>
      </c>
      <c r="F6" s="2533" t="s">
        <v>363</v>
      </c>
      <c r="G6" s="2533" t="s">
        <v>364</v>
      </c>
      <c r="H6" s="2534">
        <f>IF(H8=0,0,H7/H8*100)</f>
        <v>0</v>
      </c>
      <c r="I6" s="2534">
        <f>IF(I8=0,0,I7/I8*100)</f>
        <v>0</v>
      </c>
      <c r="J6" s="2534">
        <f>IF(J8=0,0,J7/J8*100)</f>
        <v>0</v>
      </c>
    </row>
    <row r="7" ht="25.5" customHeight="1">
      <c r="A7" s="2535"/>
      <c r="B7" s="2536"/>
      <c r="C7" s="2537"/>
      <c r="D7" s="2538"/>
      <c r="E7" s="2539" t="s">
        <v>365</v>
      </c>
      <c r="F7" s="2540" t="s">
        <v>366</v>
      </c>
      <c r="G7" s="2541" t="s">
        <v>367</v>
      </c>
      <c r="H7" s="2534">
        <v>0</v>
      </c>
      <c r="I7" s="2534">
        <f>H7-J7</f>
        <v>0</v>
      </c>
      <c r="J7" s="2534">
        <v>0</v>
      </c>
    </row>
    <row r="8" ht="25.5" customHeight="1">
      <c r="A8" s="2542"/>
      <c r="B8" s="2543"/>
      <c r="C8" s="2544"/>
      <c r="D8" s="2545"/>
      <c r="E8" s="2546" t="s">
        <v>368</v>
      </c>
      <c r="F8" s="2547" t="s">
        <v>369</v>
      </c>
      <c r="G8" s="2548" t="s">
        <v>370</v>
      </c>
      <c r="H8" s="2549">
        <f>IF(H10=0,0,H9/H10*100)</f>
        <v>0</v>
      </c>
      <c r="I8" s="2549">
        <f>IF(I10=0,0,I9/I10*100)</f>
        <v>0</v>
      </c>
      <c r="J8" s="2549">
        <f>IF(J10=0,0,J9/J10*100)</f>
        <v>0</v>
      </c>
    </row>
    <row r="9" ht="25.5" customHeight="1">
      <c r="A9" s="2550"/>
      <c r="B9" s="2551"/>
      <c r="C9" s="2552"/>
      <c r="D9" s="2553"/>
      <c r="E9" s="2554" t="s">
        <v>371</v>
      </c>
      <c r="F9" s="2555" t="s">
        <v>372</v>
      </c>
      <c r="G9" s="2556" t="s">
        <v>367</v>
      </c>
      <c r="H9" s="2534">
        <v>0</v>
      </c>
      <c r="I9" s="2534">
        <f>H9-J9</f>
        <v>0</v>
      </c>
      <c r="J9" s="2534">
        <v>0</v>
      </c>
    </row>
    <row r="10" ht="25.5" customHeight="1">
      <c r="A10" s="2557"/>
      <c r="B10" s="2558"/>
      <c r="C10" s="2559"/>
      <c r="D10" s="2560"/>
      <c r="E10" s="2561" t="s">
        <v>373</v>
      </c>
      <c r="F10" s="2562" t="s">
        <v>374</v>
      </c>
      <c r="G10" s="2563" t="s">
        <v>375</v>
      </c>
      <c r="H10" s="2534">
        <v>0</v>
      </c>
      <c r="I10" s="2534">
        <f>H10-J10</f>
        <v>0</v>
      </c>
      <c r="J10" s="2534">
        <v>0</v>
      </c>
    </row>
    <row r="11" ht="25.5" customHeight="1">
      <c r="A11" s="2564"/>
      <c r="B11" s="2565"/>
      <c r="C11" s="2566"/>
      <c r="D11" s="2567" t="s">
        <v>376</v>
      </c>
      <c r="E11" s="2568" t="s">
        <v>377</v>
      </c>
      <c r="F11" s="2569" t="s">
        <v>378</v>
      </c>
      <c r="G11" s="2569" t="s">
        <v>379</v>
      </c>
      <c r="H11" s="2534">
        <v>0</v>
      </c>
      <c r="I11" s="2534">
        <f>H11-J11</f>
        <v>0</v>
      </c>
      <c r="J11" s="2534">
        <v>0</v>
      </c>
    </row>
    <row r="12" ht="25.5" customHeight="1">
      <c r="A12" s="2570"/>
      <c r="B12" s="2571"/>
      <c r="C12" s="2572"/>
      <c r="D12" s="2573" t="s">
        <v>380</v>
      </c>
      <c r="E12" s="2574" t="s">
        <v>380</v>
      </c>
      <c r="F12" s="2575" t="s">
        <v>381</v>
      </c>
      <c r="G12" s="2575" t="s">
        <v>382</v>
      </c>
      <c r="H12" s="2549">
        <f>IF(H6=0,0,H11/H6*100-100)</f>
        <v>0</v>
      </c>
      <c r="I12" s="2549">
        <f>IF(I6=0,0,I11/I6*100-100)</f>
        <v>0</v>
      </c>
      <c r="J12" s="2549">
        <f>IF(J6=0,0,J11/J6*100-100)</f>
        <v>0</v>
      </c>
    </row>
    <row r="13" ht="25.5" customHeight="1">
      <c r="A13" s="2576"/>
      <c r="B13" s="2577"/>
      <c r="C13" s="2578" t="s">
        <v>383</v>
      </c>
      <c r="D13" s="2579" t="s">
        <v>361</v>
      </c>
      <c r="E13" s="2532" t="s">
        <v>362</v>
      </c>
      <c r="F13" s="2533" t="s">
        <v>384</v>
      </c>
      <c r="G13" s="2533" t="s">
        <v>385</v>
      </c>
      <c r="H13" s="2534">
        <f>H6*(H14/100+1)</f>
        <v>0</v>
      </c>
      <c r="I13" s="2534">
        <f>I6*(I14/100+1)</f>
        <v>0</v>
      </c>
      <c r="J13" s="2534">
        <f>J6*(J14/100+1)</f>
        <v>0</v>
      </c>
    </row>
    <row r="14" ht="25.5" customHeight="1">
      <c r="A14" s="2580"/>
      <c r="B14" s="2581"/>
      <c r="C14" s="2582"/>
      <c r="D14" s="2583"/>
      <c r="E14" s="2584" t="s">
        <v>386</v>
      </c>
      <c r="F14" s="2585" t="s">
        <v>387</v>
      </c>
      <c r="G14" s="2586" t="s">
        <v>388</v>
      </c>
      <c r="H14" s="2549">
        <v>-100</v>
      </c>
      <c r="I14" s="2549">
        <v>-100</v>
      </c>
      <c r="J14" s="2549">
        <v>-100</v>
      </c>
    </row>
    <row r="15" ht="25.5" customHeight="1">
      <c r="A15" s="2587"/>
      <c r="B15" s="2588"/>
      <c r="C15" s="2589"/>
      <c r="D15" s="2590"/>
      <c r="E15" s="2591" t="s">
        <v>389</v>
      </c>
      <c r="F15" s="2592" t="s">
        <v>390</v>
      </c>
      <c r="G15" s="2593" t="s">
        <v>391</v>
      </c>
      <c r="H15" s="2534">
        <v>34422</v>
      </c>
      <c r="I15" s="2534">
        <f>H15-J15</f>
        <v>20463</v>
      </c>
      <c r="J15" s="2534">
        <v>13959</v>
      </c>
    </row>
    <row r="16" ht="25.5" customHeight="1">
      <c r="A16" s="2594"/>
      <c r="B16" s="2595"/>
      <c r="C16" s="2596"/>
      <c r="D16" s="2597" t="s">
        <v>376</v>
      </c>
      <c r="E16" s="2568" t="s">
        <v>377</v>
      </c>
      <c r="F16" s="2569" t="s">
        <v>392</v>
      </c>
      <c r="G16" s="2569" t="s">
        <v>379</v>
      </c>
      <c r="H16" s="2534">
        <v>0</v>
      </c>
      <c r="I16" s="2534">
        <f>H16-J16</f>
        <v>0</v>
      </c>
      <c r="J16" s="2534">
        <v>0</v>
      </c>
    </row>
    <row r="17" ht="25.5" customHeight="1">
      <c r="A17" s="2598"/>
      <c r="B17" s="2599"/>
      <c r="C17" s="2600"/>
      <c r="D17" s="2601" t="s">
        <v>380</v>
      </c>
      <c r="E17" s="2574" t="s">
        <v>380</v>
      </c>
      <c r="F17" s="2575" t="s">
        <v>393</v>
      </c>
      <c r="G17" s="2575" t="s">
        <v>394</v>
      </c>
      <c r="H17" s="2549">
        <f>IF(H13=0,0,H16/H13*100-100)</f>
        <v>0</v>
      </c>
      <c r="I17" s="2549">
        <f>IF(I13=0,0,I16/I13*100-100)</f>
        <v>0</v>
      </c>
      <c r="J17" s="2549">
        <f>IF(J13=0,0,J16/J13*100-100)</f>
        <v>0</v>
      </c>
    </row>
    <row r="18" ht="25.5" customHeight="1">
      <c r="A18" s="2602"/>
      <c r="B18" s="2603" t="s">
        <v>395</v>
      </c>
      <c r="C18" s="2604" t="s">
        <v>360</v>
      </c>
      <c r="D18" s="2605" t="s">
        <v>361</v>
      </c>
      <c r="E18" s="2532" t="s">
        <v>362</v>
      </c>
      <c r="F18" s="2533" t="s">
        <v>396</v>
      </c>
      <c r="G18" s="2533" t="s">
        <v>397</v>
      </c>
      <c r="H18" s="2549">
        <f>IF(H20=0,0,H19/H20*100)</f>
        <v>0</v>
      </c>
      <c r="I18" s="2549">
        <f>IF(I20=0,0,I19/I20*100)</f>
        <v>0</v>
      </c>
      <c r="J18" s="2549">
        <f>IF(J20=0,0,J19/J20*100)</f>
        <v>0</v>
      </c>
    </row>
    <row r="19" ht="25.5" customHeight="1">
      <c r="A19" s="2606"/>
      <c r="B19" s="2607"/>
      <c r="C19" s="2608"/>
      <c r="D19" s="2609"/>
      <c r="E19" s="2610" t="s">
        <v>398</v>
      </c>
      <c r="F19" s="2611" t="s">
        <v>399</v>
      </c>
      <c r="G19" s="2612" t="s">
        <v>367</v>
      </c>
      <c r="H19" s="2549">
        <v>0</v>
      </c>
      <c r="I19" s="2549">
        <f>H19-J19</f>
        <v>0</v>
      </c>
      <c r="J19" s="2549">
        <v>0</v>
      </c>
    </row>
    <row r="20" ht="25.5" customHeight="1">
      <c r="A20" s="2613"/>
      <c r="B20" s="2614"/>
      <c r="C20" s="2615"/>
      <c r="D20" s="2616"/>
      <c r="E20" s="2617" t="s">
        <v>400</v>
      </c>
      <c r="F20" s="2618" t="s">
        <v>401</v>
      </c>
      <c r="G20" s="2619" t="s">
        <v>402</v>
      </c>
      <c r="H20" s="2549">
        <f>IF(H22=0,0,H21/H22*100)</f>
        <v>0</v>
      </c>
      <c r="I20" s="2549">
        <f>IF(I22=0,0,I21/I22*100)</f>
        <v>0</v>
      </c>
      <c r="J20" s="2549">
        <f>IF(J22=0,0,J21/J22*100)</f>
        <v>0</v>
      </c>
    </row>
    <row r="21" ht="25.5" customHeight="1">
      <c r="A21" s="2620"/>
      <c r="B21" s="2621"/>
      <c r="C21" s="2622"/>
      <c r="D21" s="2623"/>
      <c r="E21" s="2624" t="s">
        <v>403</v>
      </c>
      <c r="F21" s="2625" t="s">
        <v>404</v>
      </c>
      <c r="G21" s="2626" t="s">
        <v>367</v>
      </c>
      <c r="H21" s="2549">
        <v>0</v>
      </c>
      <c r="I21" s="2549">
        <f>H21-J21</f>
        <v>0</v>
      </c>
      <c r="J21" s="2549">
        <v>0</v>
      </c>
    </row>
    <row r="22" ht="25.5" customHeight="1">
      <c r="A22" s="2627"/>
      <c r="B22" s="2628"/>
      <c r="C22" s="2629"/>
      <c r="D22" s="2630"/>
      <c r="E22" s="2631" t="s">
        <v>405</v>
      </c>
      <c r="F22" s="2632" t="s">
        <v>406</v>
      </c>
      <c r="G22" s="2633" t="s">
        <v>375</v>
      </c>
      <c r="H22" s="2549">
        <v>0</v>
      </c>
      <c r="I22" s="2549">
        <f>H22-J22</f>
        <v>0</v>
      </c>
      <c r="J22" s="2549">
        <v>0</v>
      </c>
    </row>
    <row r="23" ht="25.5" customHeight="1">
      <c r="A23" s="2634"/>
      <c r="B23" s="2635"/>
      <c r="C23" s="2636"/>
      <c r="D23" s="2637" t="s">
        <v>376</v>
      </c>
      <c r="E23" s="2568" t="s">
        <v>377</v>
      </c>
      <c r="F23" s="2569" t="s">
        <v>407</v>
      </c>
      <c r="G23" s="2569" t="s">
        <v>379</v>
      </c>
      <c r="H23" s="2549">
        <v>0</v>
      </c>
      <c r="I23" s="2549">
        <f>H23-J23</f>
        <v>0</v>
      </c>
      <c r="J23" s="2549">
        <v>0</v>
      </c>
    </row>
    <row r="24" ht="25.5" customHeight="1">
      <c r="A24" s="2638"/>
      <c r="B24" s="2639"/>
      <c r="C24" s="2640"/>
      <c r="D24" s="2641" t="s">
        <v>380</v>
      </c>
      <c r="E24" s="2574" t="s">
        <v>380</v>
      </c>
      <c r="F24" s="2575" t="s">
        <v>408</v>
      </c>
      <c r="G24" s="2575" t="s">
        <v>409</v>
      </c>
      <c r="H24" s="2549">
        <f>IF(H18=0,0,H23/H18*100-100)</f>
        <v>0</v>
      </c>
      <c r="I24" s="2549">
        <f>IF(I18=0,0,I23/I18*100-100)</f>
        <v>0</v>
      </c>
      <c r="J24" s="2549">
        <f>IF(J18=0,0,J23/J18*100-100)</f>
        <v>0</v>
      </c>
    </row>
    <row r="25" ht="25.5" customHeight="1">
      <c r="A25" s="2642"/>
      <c r="B25" s="2643"/>
      <c r="C25" s="2644" t="s">
        <v>383</v>
      </c>
      <c r="D25" s="2645" t="s">
        <v>361</v>
      </c>
      <c r="E25" s="2532" t="s">
        <v>362</v>
      </c>
      <c r="F25" s="2533" t="s">
        <v>410</v>
      </c>
      <c r="G25" s="2533" t="s">
        <v>411</v>
      </c>
      <c r="H25" s="2549">
        <f>H18*(H26/100+1)</f>
        <v>0</v>
      </c>
      <c r="I25" s="2549">
        <f>I18*(I26/100+1)</f>
        <v>0</v>
      </c>
      <c r="J25" s="2549">
        <f>J18*(J26/100+1)</f>
        <v>0</v>
      </c>
    </row>
    <row r="26" ht="25.5" customHeight="1">
      <c r="A26" s="2646"/>
      <c r="B26" s="2647"/>
      <c r="C26" s="2648"/>
      <c r="D26" s="2649"/>
      <c r="E26" s="2650" t="s">
        <v>412</v>
      </c>
      <c r="F26" s="2651" t="s">
        <v>413</v>
      </c>
      <c r="G26" s="2652" t="s">
        <v>414</v>
      </c>
      <c r="H26" s="2549">
        <v>-100</v>
      </c>
      <c r="I26" s="2549">
        <v>-100</v>
      </c>
      <c r="J26" s="2549">
        <v>-100</v>
      </c>
    </row>
    <row r="27" ht="25.5" customHeight="1">
      <c r="A27" s="2653"/>
      <c r="B27" s="2654"/>
      <c r="C27" s="2655"/>
      <c r="D27" s="2656"/>
      <c r="E27" s="2657" t="s">
        <v>415</v>
      </c>
      <c r="F27" s="2658" t="s">
        <v>416</v>
      </c>
      <c r="G27" s="2659" t="s">
        <v>417</v>
      </c>
      <c r="H27" s="2549">
        <v>1507380000</v>
      </c>
      <c r="I27" s="2549">
        <f>H27-J27</f>
        <v>828640000</v>
      </c>
      <c r="J27" s="2549">
        <v>678740000</v>
      </c>
    </row>
    <row r="28" ht="25.5" customHeight="1">
      <c r="A28" s="2660"/>
      <c r="B28" s="2661"/>
      <c r="C28" s="2662"/>
      <c r="D28" s="2663" t="s">
        <v>376</v>
      </c>
      <c r="E28" s="2568" t="s">
        <v>377</v>
      </c>
      <c r="F28" s="2569" t="s">
        <v>418</v>
      </c>
      <c r="G28" s="2569" t="s">
        <v>379</v>
      </c>
      <c r="H28" s="2549">
        <v>0</v>
      </c>
      <c r="I28" s="2549">
        <f>H28-J28</f>
        <v>0</v>
      </c>
      <c r="J28" s="2549">
        <v>0</v>
      </c>
    </row>
    <row r="29" ht="25.5" customHeight="1">
      <c r="A29" s="2664"/>
      <c r="B29" s="2665"/>
      <c r="C29" s="2666"/>
      <c r="D29" s="2667" t="s">
        <v>380</v>
      </c>
      <c r="E29" s="2574" t="s">
        <v>380</v>
      </c>
      <c r="F29" s="2575" t="s">
        <v>419</v>
      </c>
      <c r="G29" s="2575" t="s">
        <v>420</v>
      </c>
      <c r="H29" s="2549">
        <f>IF(H25=0,0,H28/H25*100-100)</f>
        <v>0</v>
      </c>
      <c r="I29" s="2549">
        <f>IF(I25=0,0,I28/I25*100-100)</f>
        <v>0</v>
      </c>
      <c r="J29" s="2549">
        <f>IF(J25=0,0,J28/J25*100-100)</f>
        <v>0</v>
      </c>
    </row>
    <row r="30" ht="25.5" customHeight="1">
      <c r="A30" s="2668"/>
      <c r="B30" s="2669" t="s">
        <v>421</v>
      </c>
      <c r="C30" s="2670" t="s">
        <v>360</v>
      </c>
      <c r="D30" s="2671" t="s">
        <v>361</v>
      </c>
      <c r="E30" s="2672" t="s">
        <v>362</v>
      </c>
      <c r="F30" s="2533" t="s">
        <v>422</v>
      </c>
      <c r="G30" s="2533" t="s">
        <v>423</v>
      </c>
      <c r="H30" s="2549">
        <f>IF(H6=0,0,H18/H6)</f>
        <v>0</v>
      </c>
      <c r="I30" s="2549">
        <f>IF(I6=0,0,I18/I6)</f>
        <v>0</v>
      </c>
      <c r="J30" s="2549">
        <f>IF(J6=0,0,J18/J6)</f>
        <v>0</v>
      </c>
    </row>
    <row r="31" ht="25.5" customHeight="1">
      <c r="A31" s="2673"/>
      <c r="B31" s="2674"/>
      <c r="C31" s="2675"/>
      <c r="D31" s="2676" t="s">
        <v>376</v>
      </c>
      <c r="E31" s="2568" t="s">
        <v>377</v>
      </c>
      <c r="F31" s="2569" t="s">
        <v>424</v>
      </c>
      <c r="G31" s="2569" t="s">
        <v>425</v>
      </c>
      <c r="H31" s="2549">
        <f>IF(H11=0,0,H23/H11)</f>
        <v>0</v>
      </c>
      <c r="I31" s="2549">
        <f>IF(I11=0,0,I23/I11)</f>
        <v>0</v>
      </c>
      <c r="J31" s="2549">
        <f>IF(J11=0,0,J23/J11)</f>
        <v>0</v>
      </c>
    </row>
    <row r="32" ht="25.5" customHeight="1">
      <c r="A32" s="2677"/>
      <c r="B32" s="2678"/>
      <c r="C32" s="2679"/>
      <c r="D32" s="2680" t="s">
        <v>380</v>
      </c>
      <c r="E32" s="2574" t="s">
        <v>380</v>
      </c>
      <c r="F32" s="2575" t="s">
        <v>426</v>
      </c>
      <c r="G32" s="2575" t="s">
        <v>427</v>
      </c>
      <c r="H32" s="2549">
        <f>IF(H30=0,0,H31/H30*100-100)</f>
        <v>0</v>
      </c>
      <c r="I32" s="2549">
        <f>IF(I30=0,0,I31/I30*100-100)</f>
        <v>0</v>
      </c>
      <c r="J32" s="2549">
        <f>IF(J30=0,0,J31/J30*100-100)</f>
        <v>0</v>
      </c>
    </row>
    <row r="33" ht="25.5" customHeight="1">
      <c r="A33" s="2681"/>
      <c r="B33" s="2682"/>
      <c r="C33" s="2683" t="s">
        <v>383</v>
      </c>
      <c r="D33" s="2684" t="s">
        <v>361</v>
      </c>
      <c r="E33" s="2672" t="s">
        <v>362</v>
      </c>
      <c r="F33" s="2533" t="s">
        <v>428</v>
      </c>
      <c r="G33" s="2533" t="s">
        <v>429</v>
      </c>
      <c r="H33" s="2549">
        <f>IF(H13=0,0,H25/H13)</f>
        <v>0</v>
      </c>
      <c r="I33" s="2549">
        <f>IF(I13=0,0,I25/I13)</f>
        <v>0</v>
      </c>
      <c r="J33" s="2549">
        <f>IF(J13=0,0,J25/J13)</f>
        <v>0</v>
      </c>
    </row>
    <row r="34" ht="25.5" customHeight="1">
      <c r="A34" s="2685"/>
      <c r="B34" s="2686"/>
      <c r="C34" s="2687"/>
      <c r="D34" s="2688" t="s">
        <v>376</v>
      </c>
      <c r="E34" s="2568" t="s">
        <v>377</v>
      </c>
      <c r="F34" s="2569" t="s">
        <v>430</v>
      </c>
      <c r="G34" s="2569" t="s">
        <v>431</v>
      </c>
      <c r="H34" s="2549">
        <f>IF(H16=0,0,H28/H16)</f>
        <v>0</v>
      </c>
      <c r="I34" s="2549">
        <f>IF(I16=0,0,I28/I16)</f>
        <v>0</v>
      </c>
      <c r="J34" s="2549">
        <f>IF(J16=0,0,J28/J16)</f>
        <v>0</v>
      </c>
    </row>
    <row r="35" ht="25.5" customHeight="1">
      <c r="A35" s="2689"/>
      <c r="B35" s="2690"/>
      <c r="C35" s="2691"/>
      <c r="D35" s="2692" t="s">
        <v>380</v>
      </c>
      <c r="E35" s="2574" t="s">
        <v>380</v>
      </c>
      <c r="F35" s="2575" t="s">
        <v>432</v>
      </c>
      <c r="G35" s="2575" t="s">
        <v>433</v>
      </c>
      <c r="H35" s="2549">
        <f>IF(H33=0,0,H34/H33*100-100)</f>
        <v>0</v>
      </c>
      <c r="I35" s="2549">
        <f>IF(I33=0,0,I34/I33*100-100)</f>
        <v>0</v>
      </c>
      <c r="J35" s="2549">
        <f>IF(J33=0,0,J34/J33*100-100)</f>
        <v>0</v>
      </c>
    </row>
    <row r="36" ht="25.5" customHeight="1">
      <c r="A36" s="2693"/>
      <c r="B36" s="2694" t="s">
        <v>434</v>
      </c>
      <c r="C36" s="2695" t="s">
        <v>360</v>
      </c>
      <c r="D36" s="2696" t="s">
        <v>376</v>
      </c>
      <c r="E36" s="2697" t="s">
        <v>435</v>
      </c>
      <c r="F36" s="2698" t="s">
        <v>436</v>
      </c>
      <c r="G36" s="2699" t="s">
        <v>379</v>
      </c>
      <c r="H36" s="2700" t="s">
        <v>92</v>
      </c>
      <c r="I36" s="2549">
        <v>0</v>
      </c>
      <c r="J36" s="2549">
        <v>0</v>
      </c>
    </row>
    <row r="37" ht="25.5" customHeight="1">
      <c r="A37" s="2701"/>
      <c r="B37" s="2702"/>
      <c r="C37" s="2703" t="s">
        <v>383</v>
      </c>
      <c r="D37" s="2704" t="s">
        <v>376</v>
      </c>
      <c r="E37" s="2705" t="s">
        <v>437</v>
      </c>
      <c r="F37" s="2706" t="s">
        <v>438</v>
      </c>
      <c r="G37" s="2707" t="s">
        <v>379</v>
      </c>
      <c r="H37" s="2708" t="s">
        <v>92</v>
      </c>
      <c r="I37" s="2549">
        <v>0</v>
      </c>
      <c r="J37" s="2549">
        <v>0</v>
      </c>
    </row>
    <row r="38" ht="25.5" customHeight="1">
      <c r="A38" s="2709"/>
      <c r="B38" s="2710" t="s">
        <v>439</v>
      </c>
      <c r="C38" s="2711" t="s">
        <v>360</v>
      </c>
      <c r="D38" s="2712" t="s">
        <v>361</v>
      </c>
      <c r="E38" s="2672" t="s">
        <v>362</v>
      </c>
      <c r="F38" s="2533" t="s">
        <v>440</v>
      </c>
      <c r="G38" s="2533" t="s">
        <v>441</v>
      </c>
      <c r="H38" s="2549">
        <f>I38+J38</f>
        <v>0</v>
      </c>
      <c r="I38" s="2549">
        <f>I18*I36/100</f>
        <v>0</v>
      </c>
      <c r="J38" s="2549">
        <f>J18*J36/100</f>
        <v>0</v>
      </c>
    </row>
    <row r="39" ht="25.5" customHeight="1">
      <c r="A39" s="2713"/>
      <c r="B39" s="2714"/>
      <c r="C39" s="2715"/>
      <c r="D39" s="2716" t="s">
        <v>376</v>
      </c>
      <c r="E39" s="2568" t="s">
        <v>377</v>
      </c>
      <c r="F39" s="2569" t="s">
        <v>442</v>
      </c>
      <c r="G39" s="2569" t="s">
        <v>443</v>
      </c>
      <c r="H39" s="2549">
        <v>0</v>
      </c>
      <c r="I39" s="2717" t="s">
        <v>92</v>
      </c>
      <c r="J39" s="2718" t="s">
        <v>92</v>
      </c>
    </row>
    <row r="40" ht="36.75" customHeight="1">
      <c r="A40" s="2719"/>
      <c r="B40" s="2720"/>
      <c r="C40" s="2721"/>
      <c r="D40" s="2722" t="s">
        <v>380</v>
      </c>
      <c r="E40" s="2574" t="s">
        <v>444</v>
      </c>
      <c r="F40" s="2575" t="s">
        <v>445</v>
      </c>
      <c r="G40" s="2575" t="s">
        <v>446</v>
      </c>
      <c r="H40" s="2549">
        <v>0</v>
      </c>
      <c r="I40" s="2723" t="s">
        <v>92</v>
      </c>
      <c r="J40" s="2724" t="s">
        <v>92</v>
      </c>
    </row>
    <row r="41" ht="25.5" customHeight="1">
      <c r="A41" s="2725"/>
      <c r="B41" s="2726"/>
      <c r="C41" s="2727" t="s">
        <v>383</v>
      </c>
      <c r="D41" s="2728" t="s">
        <v>361</v>
      </c>
      <c r="E41" s="2672" t="s">
        <v>362</v>
      </c>
      <c r="F41" s="2533" t="s">
        <v>447</v>
      </c>
      <c r="G41" s="2533" t="s">
        <v>448</v>
      </c>
      <c r="H41" s="2549">
        <f>I41+J41</f>
        <v>0</v>
      </c>
      <c r="I41" s="2549">
        <f>I25*I37/100</f>
        <v>0</v>
      </c>
      <c r="J41" s="2549">
        <f>J25*J37/100</f>
        <v>0</v>
      </c>
    </row>
    <row r="42" ht="25.5" customHeight="1">
      <c r="A42" s="2729"/>
      <c r="B42" s="2730"/>
      <c r="C42" s="2731"/>
      <c r="D42" s="2732" t="s">
        <v>376</v>
      </c>
      <c r="E42" s="2568" t="s">
        <v>377</v>
      </c>
      <c r="F42" s="2569" t="s">
        <v>449</v>
      </c>
      <c r="G42" s="2569" t="s">
        <v>450</v>
      </c>
      <c r="H42" s="2549">
        <v>0</v>
      </c>
      <c r="I42" s="2733" t="s">
        <v>92</v>
      </c>
      <c r="J42" s="2734" t="s">
        <v>92</v>
      </c>
    </row>
    <row r="43" ht="32.25" customHeight="1">
      <c r="A43" s="2735"/>
      <c r="B43" s="2736"/>
      <c r="C43" s="2737"/>
      <c r="D43" s="2738" t="s">
        <v>380</v>
      </c>
      <c r="E43" s="2574" t="s">
        <v>380</v>
      </c>
      <c r="F43" s="2575" t="s">
        <v>451</v>
      </c>
      <c r="G43" s="2575" t="s">
        <v>452</v>
      </c>
      <c r="H43" s="2549">
        <f>IF(H41=0,0,H42/H41*100-100)</f>
        <v>0</v>
      </c>
      <c r="I43" s="2739" t="s">
        <v>92</v>
      </c>
      <c r="J43" s="2740" t="s">
        <v>92</v>
      </c>
    </row>
    <row r="44" ht="25.5" customHeight="1">
      <c r="A44" s="2741"/>
      <c r="B44" s="2742" t="s">
        <v>453</v>
      </c>
      <c r="C44" s="2743" t="s">
        <v>360</v>
      </c>
      <c r="D44" s="2744" t="s">
        <v>361</v>
      </c>
      <c r="E44" s="2532" t="s">
        <v>362</v>
      </c>
      <c r="F44" s="2533" t="s">
        <v>454</v>
      </c>
      <c r="G44" s="2533" t="s">
        <v>455</v>
      </c>
      <c r="H44" s="2549">
        <f>IF(H45&lt;=H51,H45*H38,H51*H38)/100</f>
        <v>0</v>
      </c>
      <c r="I44" s="2745" t="s">
        <v>92</v>
      </c>
      <c r="J44" s="2746" t="s">
        <v>92</v>
      </c>
    </row>
    <row r="45" ht="25.5" customHeight="1">
      <c r="A45" s="2747"/>
      <c r="B45" s="2748"/>
      <c r="C45" s="2749"/>
      <c r="D45" s="2750"/>
      <c r="E45" s="2751" t="s">
        <v>456</v>
      </c>
      <c r="F45" s="2752" t="s">
        <v>457</v>
      </c>
      <c r="G45" s="2753" t="s">
        <v>458</v>
      </c>
      <c r="H45" s="2549">
        <f>IF(H46=0,0,H48/H46)*100</f>
        <v>0</v>
      </c>
      <c r="I45" s="2754" t="s">
        <v>92</v>
      </c>
      <c r="J45" s="2755" t="s">
        <v>92</v>
      </c>
    </row>
    <row r="46" ht="25.5" customHeight="1">
      <c r="A46" s="2756"/>
      <c r="B46" s="2757"/>
      <c r="C46" s="2758"/>
      <c r="D46" s="2759"/>
      <c r="E46" s="2760" t="s">
        <v>459</v>
      </c>
      <c r="F46" s="2761" t="s">
        <v>460</v>
      </c>
      <c r="G46" s="2762" t="s">
        <v>461</v>
      </c>
      <c r="H46" s="2549">
        <f>(H47-H49)-H50+H48</f>
        <v>0</v>
      </c>
      <c r="I46" s="2763" t="s">
        <v>92</v>
      </c>
      <c r="J46" s="2764" t="s">
        <v>92</v>
      </c>
    </row>
    <row r="47" ht="25.5" customHeight="1">
      <c r="A47" s="2765"/>
      <c r="B47" s="2766"/>
      <c r="C47" s="2767"/>
      <c r="D47" s="2768"/>
      <c r="E47" s="2769" t="s">
        <v>462</v>
      </c>
      <c r="F47" s="2770" t="s">
        <v>463</v>
      </c>
      <c r="G47" s="2771" t="s">
        <v>464</v>
      </c>
      <c r="H47" s="2549">
        <v>0</v>
      </c>
      <c r="I47" s="2772" t="s">
        <v>92</v>
      </c>
      <c r="J47" s="2773" t="s">
        <v>92</v>
      </c>
    </row>
    <row r="48" ht="25.5" customHeight="1">
      <c r="A48" s="2774"/>
      <c r="B48" s="2775"/>
      <c r="C48" s="2776"/>
      <c r="D48" s="2777"/>
      <c r="E48" s="2778" t="s">
        <v>465</v>
      </c>
      <c r="F48" s="2779" t="s">
        <v>466</v>
      </c>
      <c r="G48" s="2780" t="s">
        <v>467</v>
      </c>
      <c r="H48" s="2549">
        <v>0</v>
      </c>
      <c r="I48" s="2781" t="s">
        <v>92</v>
      </c>
      <c r="J48" s="2782" t="s">
        <v>92</v>
      </c>
    </row>
    <row r="49" ht="25.5" customHeight="1">
      <c r="A49" s="2783"/>
      <c r="B49" s="2784"/>
      <c r="C49" s="2785"/>
      <c r="D49" s="2786"/>
      <c r="E49" s="2787" t="s">
        <v>468</v>
      </c>
      <c r="F49" s="2788" t="s">
        <v>469</v>
      </c>
      <c r="G49" s="2789" t="s">
        <v>467</v>
      </c>
      <c r="H49" s="2549">
        <v>0</v>
      </c>
      <c r="I49" s="2790" t="s">
        <v>92</v>
      </c>
      <c r="J49" s="2791" t="s">
        <v>92</v>
      </c>
    </row>
    <row r="50" ht="25.5" customHeight="1">
      <c r="A50" s="2792"/>
      <c r="B50" s="2793"/>
      <c r="C50" s="2794"/>
      <c r="D50" s="2795"/>
      <c r="E50" s="2796" t="s">
        <v>470</v>
      </c>
      <c r="F50" s="2797" t="s">
        <v>471</v>
      </c>
      <c r="G50" s="2798" t="s">
        <v>467</v>
      </c>
      <c r="H50" s="2549">
        <v>0</v>
      </c>
      <c r="I50" s="2799" t="s">
        <v>92</v>
      </c>
      <c r="J50" s="2800" t="s">
        <v>92</v>
      </c>
    </row>
    <row r="51" ht="25.5" customHeight="1">
      <c r="A51" s="2801"/>
      <c r="B51" s="2802"/>
      <c r="C51" s="2803"/>
      <c r="D51" s="2804"/>
      <c r="E51" s="2805" t="s">
        <v>472</v>
      </c>
      <c r="F51" s="2806" t="s">
        <v>473</v>
      </c>
      <c r="G51" s="2807" t="s">
        <v>474</v>
      </c>
      <c r="H51" s="2808">
        <f>IF(H91=0,0,2.26)</f>
        <v>0</v>
      </c>
      <c r="I51" s="2809" t="s">
        <v>92</v>
      </c>
      <c r="J51" s="2810" t="s">
        <v>92</v>
      </c>
    </row>
    <row r="52" ht="25.5" customHeight="1">
      <c r="A52" s="2811"/>
      <c r="B52" s="2812"/>
      <c r="C52" s="2813"/>
      <c r="D52" s="2814" t="s">
        <v>376</v>
      </c>
      <c r="E52" s="2568" t="s">
        <v>377</v>
      </c>
      <c r="F52" s="2569" t="s">
        <v>475</v>
      </c>
      <c r="G52" s="2569" t="s">
        <v>379</v>
      </c>
      <c r="H52" s="2549">
        <v>0</v>
      </c>
      <c r="I52" s="2815" t="s">
        <v>92</v>
      </c>
      <c r="J52" s="2816" t="s">
        <v>92</v>
      </c>
    </row>
    <row r="53" ht="25.5" customHeight="1">
      <c r="A53" s="2817"/>
      <c r="B53" s="2818"/>
      <c r="C53" s="2819"/>
      <c r="D53" s="2820" t="s">
        <v>380</v>
      </c>
      <c r="E53" s="2574" t="s">
        <v>380</v>
      </c>
      <c r="F53" s="2575" t="s">
        <v>476</v>
      </c>
      <c r="G53" s="2575" t="s">
        <v>477</v>
      </c>
      <c r="H53" s="2549">
        <f>IF(H44=0,0,H52*100/H44-100)</f>
        <v>0</v>
      </c>
      <c r="I53" s="2821" t="s">
        <v>92</v>
      </c>
      <c r="J53" s="2822" t="s">
        <v>92</v>
      </c>
    </row>
    <row r="54" ht="25.5" customHeight="1">
      <c r="A54" s="2823"/>
      <c r="B54" s="2824"/>
      <c r="C54" s="2825" t="s">
        <v>383</v>
      </c>
      <c r="D54" s="2826" t="s">
        <v>361</v>
      </c>
      <c r="E54" s="2672" t="s">
        <v>362</v>
      </c>
      <c r="F54" s="2533" t="s">
        <v>478</v>
      </c>
      <c r="G54" s="2533" t="s">
        <v>479</v>
      </c>
      <c r="H54" s="2549">
        <f>IF(H45&lt;=H51,H45*H41,H51*H41)/100</f>
        <v>0</v>
      </c>
      <c r="I54" s="2827" t="s">
        <v>92</v>
      </c>
      <c r="J54" s="2828" t="s">
        <v>92</v>
      </c>
    </row>
    <row r="55" ht="25.5" customHeight="1">
      <c r="A55" s="2829"/>
      <c r="B55" s="2830"/>
      <c r="C55" s="2831"/>
      <c r="D55" s="2832" t="s">
        <v>376</v>
      </c>
      <c r="E55" s="2568" t="s">
        <v>377</v>
      </c>
      <c r="F55" s="2569" t="s">
        <v>480</v>
      </c>
      <c r="G55" s="2569" t="s">
        <v>379</v>
      </c>
      <c r="H55" s="2549">
        <v>0</v>
      </c>
      <c r="I55" s="2833" t="s">
        <v>92</v>
      </c>
      <c r="J55" s="2834" t="s">
        <v>92</v>
      </c>
    </row>
    <row r="56" ht="25.5" customHeight="1">
      <c r="A56" s="2835"/>
      <c r="B56" s="2836"/>
      <c r="C56" s="2837"/>
      <c r="D56" s="2838" t="s">
        <v>380</v>
      </c>
      <c r="E56" s="2574" t="s">
        <v>380</v>
      </c>
      <c r="F56" s="2575" t="s">
        <v>481</v>
      </c>
      <c r="G56" s="2575" t="s">
        <v>482</v>
      </c>
      <c r="H56" s="2549">
        <f>IF(H54=0,0,H55/H54*100-100)</f>
        <v>0</v>
      </c>
      <c r="I56" s="2839" t="s">
        <v>92</v>
      </c>
      <c r="J56" s="2840" t="s">
        <v>92</v>
      </c>
    </row>
    <row r="57" ht="25.5" customHeight="1">
      <c r="A57" s="2841"/>
      <c r="B57" s="2842" t="s">
        <v>483</v>
      </c>
      <c r="C57" s="2843" t="s">
        <v>360</v>
      </c>
      <c r="D57" s="2844" t="s">
        <v>361</v>
      </c>
      <c r="E57" s="2672" t="s">
        <v>362</v>
      </c>
      <c r="F57" s="2533" t="s">
        <v>484</v>
      </c>
      <c r="G57" s="2533" t="s">
        <v>485</v>
      </c>
      <c r="H57" s="2549">
        <f>H38-H44</f>
        <v>0</v>
      </c>
      <c r="I57" s="2845" t="s">
        <v>92</v>
      </c>
      <c r="J57" s="2846" t="s">
        <v>92</v>
      </c>
    </row>
    <row r="58" ht="25.5" customHeight="1">
      <c r="A58" s="2847"/>
      <c r="B58" s="2848"/>
      <c r="C58" s="2849"/>
      <c r="D58" s="2850" t="s">
        <v>376</v>
      </c>
      <c r="E58" s="2568" t="s">
        <v>377</v>
      </c>
      <c r="F58" s="2569" t="s">
        <v>486</v>
      </c>
      <c r="G58" s="2569" t="s">
        <v>379</v>
      </c>
      <c r="H58" s="2549">
        <v>0</v>
      </c>
      <c r="I58" s="2851" t="s">
        <v>92</v>
      </c>
      <c r="J58" s="2852" t="s">
        <v>92</v>
      </c>
    </row>
    <row r="59" ht="25.5" customHeight="1">
      <c r="A59" s="2853"/>
      <c r="B59" s="2854"/>
      <c r="C59" s="2855"/>
      <c r="D59" s="2856" t="s">
        <v>380</v>
      </c>
      <c r="E59" s="2574" t="s">
        <v>444</v>
      </c>
      <c r="F59" s="2575" t="s">
        <v>487</v>
      </c>
      <c r="G59" s="2575" t="s">
        <v>488</v>
      </c>
      <c r="H59" s="2549">
        <v>0</v>
      </c>
      <c r="I59" s="2857" t="s">
        <v>92</v>
      </c>
      <c r="J59" s="2858" t="s">
        <v>92</v>
      </c>
    </row>
    <row r="60" ht="25.5" customHeight="1">
      <c r="A60" s="2859"/>
      <c r="B60" s="2860"/>
      <c r="C60" s="2861" t="s">
        <v>383</v>
      </c>
      <c r="D60" s="2862" t="s">
        <v>361</v>
      </c>
      <c r="E60" s="2672" t="s">
        <v>362</v>
      </c>
      <c r="F60" s="2533" t="s">
        <v>489</v>
      </c>
      <c r="G60" s="2533" t="s">
        <v>490</v>
      </c>
      <c r="H60" s="2549">
        <f>H41-H54</f>
        <v>0</v>
      </c>
      <c r="I60" s="2863" t="s">
        <v>92</v>
      </c>
      <c r="J60" s="2864" t="s">
        <v>92</v>
      </c>
    </row>
    <row r="61" ht="25.5" customHeight="1">
      <c r="A61" s="2865"/>
      <c r="B61" s="2866"/>
      <c r="C61" s="2867"/>
      <c r="D61" s="2868" t="s">
        <v>376</v>
      </c>
      <c r="E61" s="2568" t="s">
        <v>377</v>
      </c>
      <c r="F61" s="2569" t="s">
        <v>491</v>
      </c>
      <c r="G61" s="2569" t="s">
        <v>379</v>
      </c>
      <c r="H61" s="2549">
        <v>0</v>
      </c>
      <c r="I61" s="2869" t="s">
        <v>92</v>
      </c>
      <c r="J61" s="2870" t="s">
        <v>92</v>
      </c>
    </row>
    <row r="62" ht="25.5" customHeight="1">
      <c r="A62" s="2871"/>
      <c r="B62" s="2872"/>
      <c r="C62" s="2873"/>
      <c r="D62" s="2874" t="s">
        <v>380</v>
      </c>
      <c r="E62" s="2574" t="s">
        <v>380</v>
      </c>
      <c r="F62" s="2575" t="s">
        <v>492</v>
      </c>
      <c r="G62" s="2575" t="s">
        <v>493</v>
      </c>
      <c r="H62" s="2549">
        <f>IF(H60=0,0,H61/H60-1)*100</f>
        <v>0</v>
      </c>
      <c r="I62" s="2875" t="s">
        <v>92</v>
      </c>
      <c r="J62" s="2876" t="s">
        <v>92</v>
      </c>
    </row>
    <row r="63" ht="25.5" customHeight="1">
      <c r="A63" s="2877"/>
      <c r="B63" s="2878" t="s">
        <v>494</v>
      </c>
      <c r="C63" s="2879" t="s">
        <v>360</v>
      </c>
      <c r="D63" s="2880" t="s">
        <v>361</v>
      </c>
      <c r="E63" s="2532" t="s">
        <v>362</v>
      </c>
      <c r="F63" s="2533" t="s">
        <v>495</v>
      </c>
      <c r="G63" s="2533" t="s">
        <v>496</v>
      </c>
      <c r="H63" s="2549">
        <f>H64*H65/100</f>
        <v>0</v>
      </c>
      <c r="I63" s="2881" t="s">
        <v>92</v>
      </c>
      <c r="J63" s="2882" t="s">
        <v>92</v>
      </c>
    </row>
    <row r="64" ht="25.5" customHeight="1">
      <c r="A64" s="2883"/>
      <c r="B64" s="2884"/>
      <c r="C64" s="2885"/>
      <c r="D64" s="2886"/>
      <c r="E64" s="2887" t="s">
        <v>497</v>
      </c>
      <c r="F64" s="2888" t="s">
        <v>498</v>
      </c>
      <c r="G64" s="2889" t="s">
        <v>467</v>
      </c>
      <c r="H64" s="2549">
        <v>0</v>
      </c>
      <c r="I64" s="2890" t="s">
        <v>92</v>
      </c>
      <c r="J64" s="2891" t="s">
        <v>92</v>
      </c>
    </row>
    <row r="65" ht="25.5" customHeight="1">
      <c r="A65" s="2892"/>
      <c r="B65" s="2893"/>
      <c r="C65" s="2894"/>
      <c r="D65" s="2895"/>
      <c r="E65" s="2896" t="s">
        <v>499</v>
      </c>
      <c r="F65" s="2897" t="s">
        <v>500</v>
      </c>
      <c r="G65" s="2898" t="s">
        <v>501</v>
      </c>
      <c r="H65" s="2549">
        <f>(IF(H66=0,0,H49/H66)+IF(H67=0,0,H68/H67))/2*100</f>
        <v>0</v>
      </c>
      <c r="I65" s="2899" t="s">
        <v>92</v>
      </c>
      <c r="J65" s="2900" t="s">
        <v>92</v>
      </c>
    </row>
    <row r="66" ht="25.5" customHeight="1">
      <c r="A66" s="2901"/>
      <c r="B66" s="2902"/>
      <c r="C66" s="2903"/>
      <c r="D66" s="2904"/>
      <c r="E66" s="2905" t="s">
        <v>502</v>
      </c>
      <c r="F66" s="2906" t="s">
        <v>503</v>
      </c>
      <c r="G66" s="2907" t="s">
        <v>467</v>
      </c>
      <c r="H66" s="2549">
        <v>0</v>
      </c>
      <c r="I66" s="2908" t="s">
        <v>92</v>
      </c>
      <c r="J66" s="2909" t="s">
        <v>92</v>
      </c>
    </row>
    <row r="67" ht="25.5" customHeight="1">
      <c r="A67" s="2910"/>
      <c r="B67" s="2911"/>
      <c r="C67" s="2912"/>
      <c r="D67" s="2913"/>
      <c r="E67" s="2914" t="s">
        <v>504</v>
      </c>
      <c r="F67" s="2915" t="s">
        <v>505</v>
      </c>
      <c r="G67" s="2916" t="s">
        <v>506</v>
      </c>
      <c r="H67" s="2549">
        <v>0</v>
      </c>
      <c r="I67" s="2917" t="s">
        <v>92</v>
      </c>
      <c r="J67" s="2918" t="s">
        <v>92</v>
      </c>
    </row>
    <row r="68" ht="25.5" customHeight="1">
      <c r="A68" s="2919"/>
      <c r="B68" s="2920"/>
      <c r="C68" s="2921"/>
      <c r="D68" s="2922"/>
      <c r="E68" s="2923" t="s">
        <v>507</v>
      </c>
      <c r="F68" s="2924" t="s">
        <v>508</v>
      </c>
      <c r="G68" s="2925" t="s">
        <v>506</v>
      </c>
      <c r="H68" s="2549">
        <v>0</v>
      </c>
      <c r="I68" s="2926" t="s">
        <v>92</v>
      </c>
      <c r="J68" s="2927" t="s">
        <v>92</v>
      </c>
    </row>
    <row r="69" ht="25.5" customHeight="1">
      <c r="A69" s="2928"/>
      <c r="B69" s="2929"/>
      <c r="C69" s="2930"/>
      <c r="D69" s="2931" t="s">
        <v>376</v>
      </c>
      <c r="E69" s="2932" t="s">
        <v>377</v>
      </c>
      <c r="F69" s="2569" t="s">
        <v>509</v>
      </c>
      <c r="G69" s="2569" t="s">
        <v>510</v>
      </c>
      <c r="H69" s="2549">
        <v>0</v>
      </c>
      <c r="I69" s="2933" t="s">
        <v>92</v>
      </c>
      <c r="J69" s="2934" t="s">
        <v>92</v>
      </c>
    </row>
    <row r="70" ht="25.5" customHeight="1">
      <c r="A70" s="2935"/>
      <c r="B70" s="2936"/>
      <c r="C70" s="2937"/>
      <c r="D70" s="2938" t="s">
        <v>380</v>
      </c>
      <c r="E70" s="2574" t="s">
        <v>380</v>
      </c>
      <c r="F70" s="2575" t="s">
        <v>511</v>
      </c>
      <c r="G70" s="2575" t="s">
        <v>512</v>
      </c>
      <c r="H70" s="2549">
        <f>IF(H63=0,0,H69/H63*100-100)</f>
        <v>0</v>
      </c>
      <c r="I70" s="2939" t="s">
        <v>92</v>
      </c>
      <c r="J70" s="2940" t="s">
        <v>92</v>
      </c>
    </row>
    <row r="71" ht="25.5" customHeight="1">
      <c r="A71" s="2941"/>
      <c r="B71" s="2942"/>
      <c r="C71" s="2943" t="s">
        <v>383</v>
      </c>
      <c r="D71" s="2944" t="s">
        <v>361</v>
      </c>
      <c r="E71" s="2672" t="s">
        <v>362</v>
      </c>
      <c r="F71" s="2533" t="s">
        <v>513</v>
      </c>
      <c r="G71" s="2533" t="s">
        <v>514</v>
      </c>
      <c r="H71" s="2549">
        <f>H72*H73/100</f>
        <v>0</v>
      </c>
      <c r="I71" s="2945" t="s">
        <v>92</v>
      </c>
      <c r="J71" s="2946" t="s">
        <v>92</v>
      </c>
    </row>
    <row r="72" ht="25.5" customHeight="1">
      <c r="A72" s="2947"/>
      <c r="B72" s="2948"/>
      <c r="C72" s="2949"/>
      <c r="D72" s="2950"/>
      <c r="E72" s="2951" t="s">
        <v>515</v>
      </c>
      <c r="F72" s="2952" t="s">
        <v>516</v>
      </c>
      <c r="G72" s="2953" t="s">
        <v>517</v>
      </c>
      <c r="H72" s="2549">
        <f>H64-H63+H44</f>
        <v>0</v>
      </c>
      <c r="I72" s="2954" t="s">
        <v>92</v>
      </c>
      <c r="J72" s="2955" t="s">
        <v>92</v>
      </c>
    </row>
    <row r="73" ht="25.5" customHeight="1">
      <c r="A73" s="2956"/>
      <c r="B73" s="2957"/>
      <c r="C73" s="2958"/>
      <c r="D73" s="2959"/>
      <c r="E73" s="2960" t="s">
        <v>518</v>
      </c>
      <c r="F73" s="2961" t="s">
        <v>519</v>
      </c>
      <c r="G73" s="2962" t="s">
        <v>520</v>
      </c>
      <c r="H73" s="2549">
        <f>(IF(H64=0,0,H63/H64)+IF(H66=0,0,H49/H66))/2*100</f>
        <v>0</v>
      </c>
      <c r="I73" s="2963" t="s">
        <v>92</v>
      </c>
      <c r="J73" s="2964" t="s">
        <v>92</v>
      </c>
    </row>
    <row r="74" ht="25.5" customHeight="1">
      <c r="A74" s="2965"/>
      <c r="B74" s="2966"/>
      <c r="C74" s="2967"/>
      <c r="D74" s="2968" t="s">
        <v>376</v>
      </c>
      <c r="E74" s="2932" t="s">
        <v>377</v>
      </c>
      <c r="F74" s="2569" t="s">
        <v>521</v>
      </c>
      <c r="G74" s="2569" t="s">
        <v>510</v>
      </c>
      <c r="H74" s="2549">
        <v>0</v>
      </c>
      <c r="I74" s="2969" t="s">
        <v>92</v>
      </c>
      <c r="J74" s="2970" t="s">
        <v>92</v>
      </c>
    </row>
    <row r="75" ht="25.5" customHeight="1">
      <c r="A75" s="2971"/>
      <c r="B75" s="2972"/>
      <c r="C75" s="2973"/>
      <c r="D75" s="2974" t="s">
        <v>380</v>
      </c>
      <c r="E75" s="2574" t="s">
        <v>380</v>
      </c>
      <c r="F75" s="2575" t="s">
        <v>522</v>
      </c>
      <c r="G75" s="2575" t="s">
        <v>523</v>
      </c>
      <c r="H75" s="2549">
        <f>IF(H71=0,0,H74/H71*100-100)</f>
        <v>0</v>
      </c>
      <c r="I75" s="2975" t="s">
        <v>92</v>
      </c>
      <c r="J75" s="2976" t="s">
        <v>92</v>
      </c>
    </row>
    <row r="76" ht="25.5" customHeight="1">
      <c r="A76" s="2977"/>
      <c r="B76" s="2978" t="s">
        <v>524</v>
      </c>
      <c r="C76" s="2979" t="s">
        <v>360</v>
      </c>
      <c r="D76" s="2980" t="s">
        <v>361</v>
      </c>
      <c r="E76" s="2672" t="s">
        <v>362</v>
      </c>
      <c r="F76" s="2533" t="s">
        <v>525</v>
      </c>
      <c r="G76" s="2533" t="s">
        <v>526</v>
      </c>
      <c r="H76" s="2549">
        <f>(H57+H63)/(1-H77/100)-(H57+H63)</f>
        <v>0</v>
      </c>
      <c r="I76" s="2981" t="s">
        <v>92</v>
      </c>
      <c r="J76" s="2982" t="s">
        <v>92</v>
      </c>
    </row>
    <row r="77" ht="25.5" customHeight="1">
      <c r="A77" s="2983"/>
      <c r="B77" s="2984"/>
      <c r="C77" s="2985"/>
      <c r="D77" s="2986"/>
      <c r="E77" s="2987" t="s">
        <v>527</v>
      </c>
      <c r="F77" s="2988" t="s">
        <v>528</v>
      </c>
      <c r="G77" s="2989" t="s">
        <v>529</v>
      </c>
      <c r="H77" s="2549" t="e">
        <f>(H50/H78+H79/H80)/2*100</f>
        <v>#DIV/0!</v>
      </c>
      <c r="I77" s="2990" t="s">
        <v>92</v>
      </c>
      <c r="J77" s="2991" t="s">
        <v>92</v>
      </c>
    </row>
    <row r="78" ht="25.5" customHeight="1">
      <c r="A78" s="2992"/>
      <c r="B78" s="2993"/>
      <c r="C78" s="2994"/>
      <c r="D78" s="2995"/>
      <c r="E78" s="2996" t="s">
        <v>530</v>
      </c>
      <c r="F78" s="2997" t="s">
        <v>531</v>
      </c>
      <c r="G78" s="2998" t="s">
        <v>464</v>
      </c>
      <c r="H78" s="2549">
        <v>0</v>
      </c>
      <c r="I78" s="2999" t="s">
        <v>92</v>
      </c>
      <c r="J78" s="3000" t="s">
        <v>92</v>
      </c>
    </row>
    <row r="79" ht="25.5" customHeight="1">
      <c r="A79" s="3001"/>
      <c r="B79" s="3002"/>
      <c r="C79" s="3003"/>
      <c r="D79" s="3004"/>
      <c r="E79" s="3005" t="s">
        <v>532</v>
      </c>
      <c r="F79" s="3006" t="s">
        <v>533</v>
      </c>
      <c r="G79" s="3007" t="s">
        <v>534</v>
      </c>
      <c r="H79" s="2549">
        <v>0</v>
      </c>
      <c r="I79" s="3008" t="s">
        <v>92</v>
      </c>
      <c r="J79" s="3009" t="s">
        <v>92</v>
      </c>
    </row>
    <row r="80" ht="25.5" customHeight="1">
      <c r="A80" s="3010"/>
      <c r="B80" s="3011"/>
      <c r="C80" s="3012"/>
      <c r="D80" s="3013"/>
      <c r="E80" s="3014" t="s">
        <v>535</v>
      </c>
      <c r="F80" s="3015" t="s">
        <v>536</v>
      </c>
      <c r="G80" s="3016" t="s">
        <v>534</v>
      </c>
      <c r="H80" s="2549">
        <v>0</v>
      </c>
      <c r="I80" s="3017" t="s">
        <v>92</v>
      </c>
      <c r="J80" s="3018" t="s">
        <v>92</v>
      </c>
    </row>
    <row r="81" ht="25.5" customHeight="1">
      <c r="A81" s="3019"/>
      <c r="B81" s="3020"/>
      <c r="C81" s="3021"/>
      <c r="D81" s="3022" t="s">
        <v>376</v>
      </c>
      <c r="E81" s="2932" t="s">
        <v>377</v>
      </c>
      <c r="F81" s="2569" t="s">
        <v>537</v>
      </c>
      <c r="G81" s="2569" t="s">
        <v>510</v>
      </c>
      <c r="H81" s="2549">
        <v>0</v>
      </c>
      <c r="I81" s="3023" t="s">
        <v>92</v>
      </c>
      <c r="J81" s="3024" t="s">
        <v>92</v>
      </c>
    </row>
    <row r="82" ht="25.5" customHeight="1">
      <c r="A82" s="3025"/>
      <c r="B82" s="3026"/>
      <c r="C82" s="3027"/>
      <c r="D82" s="3028" t="s">
        <v>380</v>
      </c>
      <c r="E82" s="2574" t="s">
        <v>380</v>
      </c>
      <c r="F82" s="2575" t="s">
        <v>538</v>
      </c>
      <c r="G82" s="2575" t="s">
        <v>539</v>
      </c>
      <c r="H82" s="2549">
        <f>IF(H76=0,0,H81/H76*100-100)</f>
        <v>0</v>
      </c>
      <c r="I82" s="3029" t="s">
        <v>92</v>
      </c>
      <c r="J82" s="3030" t="s">
        <v>92</v>
      </c>
    </row>
    <row r="83" ht="25.5" customHeight="1">
      <c r="A83" s="3031"/>
      <c r="B83" s="3032"/>
      <c r="C83" s="3033" t="s">
        <v>383</v>
      </c>
      <c r="D83" s="3034" t="s">
        <v>361</v>
      </c>
      <c r="E83" s="2672" t="s">
        <v>362</v>
      </c>
      <c r="F83" s="2533" t="s">
        <v>540</v>
      </c>
      <c r="G83" s="2533" t="s">
        <v>541</v>
      </c>
      <c r="H83" s="2549">
        <f>(H60+H71)/(100-H84)*100-(H60+H71)</f>
        <v>0</v>
      </c>
      <c r="I83" s="3035" t="s">
        <v>92</v>
      </c>
      <c r="J83" s="3036" t="s">
        <v>92</v>
      </c>
    </row>
    <row r="84" ht="25.5" customHeight="1">
      <c r="A84" s="3037"/>
      <c r="B84" s="3038"/>
      <c r="C84" s="3039"/>
      <c r="D84" s="3040"/>
      <c r="E84" s="3041" t="s">
        <v>527</v>
      </c>
      <c r="F84" s="3042" t="s">
        <v>542</v>
      </c>
      <c r="G84" s="3043" t="s">
        <v>543</v>
      </c>
      <c r="H84" s="2549" t="e">
        <f>(H76/(H57+H63+H76)+H50/H78)/2*100</f>
        <v>#DIV/0!</v>
      </c>
      <c r="I84" s="3044" t="s">
        <v>92</v>
      </c>
      <c r="J84" s="3045" t="s">
        <v>92</v>
      </c>
    </row>
    <row r="85" ht="25.5" customHeight="1">
      <c r="A85" s="3046"/>
      <c r="B85" s="3047"/>
      <c r="C85" s="3048"/>
      <c r="D85" s="3049" t="s">
        <v>376</v>
      </c>
      <c r="E85" s="2932" t="s">
        <v>377</v>
      </c>
      <c r="F85" s="2569" t="s">
        <v>544</v>
      </c>
      <c r="G85" s="2569" t="s">
        <v>510</v>
      </c>
      <c r="H85" s="2549">
        <v>0</v>
      </c>
      <c r="I85" s="3050" t="s">
        <v>92</v>
      </c>
      <c r="J85" s="3051" t="s">
        <v>92</v>
      </c>
    </row>
    <row r="86" ht="25.5" customHeight="1">
      <c r="A86" s="3052"/>
      <c r="B86" s="3053"/>
      <c r="C86" s="3054"/>
      <c r="D86" s="3055" t="s">
        <v>380</v>
      </c>
      <c r="E86" s="2574" t="s">
        <v>380</v>
      </c>
      <c r="F86" s="2575" t="s">
        <v>545</v>
      </c>
      <c r="G86" s="2575" t="s">
        <v>546</v>
      </c>
      <c r="H86" s="2549">
        <f>IF(H83=0,0,H85/H83*100-100)</f>
        <v>0</v>
      </c>
      <c r="I86" s="3056" t="s">
        <v>92</v>
      </c>
      <c r="J86" s="3057" t="s">
        <v>92</v>
      </c>
    </row>
    <row r="87" ht="25.5" customHeight="1">
      <c r="A87" s="3058"/>
      <c r="B87" s="3059" t="s">
        <v>547</v>
      </c>
      <c r="C87" s="3060" t="s">
        <v>360</v>
      </c>
      <c r="D87" s="3061" t="s">
        <v>361</v>
      </c>
      <c r="E87" s="2672" t="s">
        <v>362</v>
      </c>
      <c r="F87" s="2533" t="s">
        <v>548</v>
      </c>
      <c r="G87" s="2533" t="s">
        <v>549</v>
      </c>
      <c r="H87" s="2549">
        <f>H57+H63+H76</f>
        <v>0</v>
      </c>
      <c r="I87" s="3062" t="s">
        <v>92</v>
      </c>
      <c r="J87" s="3063" t="s">
        <v>92</v>
      </c>
    </row>
    <row r="88" ht="25.5" customHeight="1">
      <c r="A88" s="3064"/>
      <c r="B88" s="3065"/>
      <c r="C88" s="3066"/>
      <c r="D88" s="3067" t="s">
        <v>376</v>
      </c>
      <c r="E88" s="2932" t="s">
        <v>377</v>
      </c>
      <c r="F88" s="2569" t="s">
        <v>550</v>
      </c>
      <c r="G88" s="2569" t="s">
        <v>510</v>
      </c>
      <c r="H88" s="2549">
        <v>0</v>
      </c>
      <c r="I88" s="3068" t="s">
        <v>92</v>
      </c>
      <c r="J88" s="3069" t="s">
        <v>92</v>
      </c>
    </row>
    <row r="89" ht="34.5" customHeight="1">
      <c r="A89" s="3070"/>
      <c r="B89" s="3071"/>
      <c r="C89" s="3072"/>
      <c r="D89" s="3073" t="s">
        <v>380</v>
      </c>
      <c r="E89" s="2574" t="s">
        <v>444</v>
      </c>
      <c r="F89" s="2575" t="s">
        <v>551</v>
      </c>
      <c r="G89" s="2575" t="s">
        <v>552</v>
      </c>
      <c r="H89" s="2549">
        <v>0</v>
      </c>
      <c r="I89" s="3074" t="s">
        <v>92</v>
      </c>
      <c r="J89" s="3075" t="s">
        <v>92</v>
      </c>
    </row>
    <row r="90" ht="25.5" customHeight="1">
      <c r="A90" s="3076"/>
      <c r="B90" s="3077"/>
      <c r="C90" s="3078" t="s">
        <v>383</v>
      </c>
      <c r="D90" s="3079" t="s">
        <v>361</v>
      </c>
      <c r="E90" s="2672" t="s">
        <v>362</v>
      </c>
      <c r="F90" s="2533" t="s">
        <v>553</v>
      </c>
      <c r="G90" s="2533" t="s">
        <v>554</v>
      </c>
      <c r="H90" s="2549">
        <f>H60+H71+H83</f>
        <v>0</v>
      </c>
      <c r="I90" s="3080" t="s">
        <v>92</v>
      </c>
      <c r="J90" s="3081" t="s">
        <v>92</v>
      </c>
    </row>
    <row r="91" ht="25.5" customHeight="1">
      <c r="A91" s="3082"/>
      <c r="B91" s="3083"/>
      <c r="C91" s="3084"/>
      <c r="D91" s="3085" t="s">
        <v>376</v>
      </c>
      <c r="E91" s="2932" t="s">
        <v>377</v>
      </c>
      <c r="F91" s="2569" t="s">
        <v>555</v>
      </c>
      <c r="G91" s="2569" t="s">
        <v>510</v>
      </c>
      <c r="H91" s="2549">
        <v>0</v>
      </c>
      <c r="I91" s="3086" t="s">
        <v>92</v>
      </c>
      <c r="J91" s="3087" t="s">
        <v>92</v>
      </c>
    </row>
    <row r="92" ht="28.5" customHeight="1">
      <c r="A92" s="3088"/>
      <c r="B92" s="3089"/>
      <c r="C92" s="3090"/>
      <c r="D92" s="3091" t="s">
        <v>380</v>
      </c>
      <c r="E92" s="2574" t="s">
        <v>380</v>
      </c>
      <c r="F92" s="2575" t="s">
        <v>556</v>
      </c>
      <c r="G92" s="2575" t="s">
        <v>557</v>
      </c>
      <c r="H92" s="2549">
        <f>IF(H90=0,0,H91/H90*100-100)</f>
        <v>0</v>
      </c>
      <c r="I92" s="3092" t="s">
        <v>92</v>
      </c>
      <c r="J92" s="3093" t="s">
        <v>92</v>
      </c>
    </row>
  </sheetData>
  <mergeCells>
    <mergeCell ref="B2:J2"/>
    <mergeCell ref="B3:C3"/>
    <mergeCell ref="B4:E4"/>
    <mergeCell ref="F4:F5"/>
    <mergeCell ref="G4:G5"/>
    <mergeCell ref="H4:J4"/>
    <mergeCell ref="B5:D5"/>
    <mergeCell ref="B6:B17"/>
    <mergeCell ref="C6:C12"/>
    <mergeCell ref="D6:D10"/>
    <mergeCell ref="C13:C17"/>
    <mergeCell ref="D13:D15"/>
    <mergeCell ref="B18:B29"/>
    <mergeCell ref="C18:C24"/>
    <mergeCell ref="D18:D22"/>
    <mergeCell ref="C25:C29"/>
    <mergeCell ref="D25:D27"/>
    <mergeCell ref="B30:B35"/>
    <mergeCell ref="C30:C32"/>
    <mergeCell ref="C33:C35"/>
    <mergeCell ref="B36:B37"/>
    <mergeCell ref="C36"/>
    <mergeCell ref="D36"/>
    <mergeCell ref="C37"/>
    <mergeCell ref="D37"/>
    <mergeCell ref="B38:B43"/>
    <mergeCell ref="C38:C40"/>
    <mergeCell ref="C41:C43"/>
    <mergeCell ref="B44:B56"/>
    <mergeCell ref="C44:C53"/>
    <mergeCell ref="D44:D51"/>
    <mergeCell ref="C54:C56"/>
    <mergeCell ref="B57:B62"/>
    <mergeCell ref="C57:C59"/>
    <mergeCell ref="C60:C62"/>
    <mergeCell ref="B63:B75"/>
    <mergeCell ref="C63:C70"/>
    <mergeCell ref="D63:D68"/>
    <mergeCell ref="C71:C75"/>
    <mergeCell ref="D71:D73"/>
    <mergeCell ref="B76:B86"/>
    <mergeCell ref="C76:C82"/>
    <mergeCell ref="D76:D80"/>
    <mergeCell ref="C83:C86"/>
    <mergeCell ref="D83:D84"/>
    <mergeCell ref="B87:B92"/>
    <mergeCell ref="C87:C89"/>
    <mergeCell ref="C90:C92"/>
  </mergeCells>
  <printOptions horizontalCentered="1"/>
  <pageMargins left="1.18110236220472" right="1.18110236220472" top="1.18110236220472" bottom="1.18110236220472" header="0.51181" footer="0.51181"/>
  <pageSetup paperSize="9" scale="75" pageOrder="overThenDown" orientation="landscape" errors="blank"/>
</worksheet>
</file>

<file path=xl/worksheets/sheet17.xml><?xml version="1.0" encoding="utf-8"?>
<worksheet xmlns="http://schemas.openxmlformats.org/spreadsheetml/2006/main" xmlns:r="http://schemas.openxmlformats.org/officeDocument/2006/relationships">
  <dimension ref="A1:G44"/>
  <sheetViews>
    <sheetView topLeftCell="A1" zoomScaleNormal="100" zoomScalePageLayoutView="60" workbookViewId="0">
      <pane topLeftCell="D22" activePane="bottomRight" state="frozen"/>
      <selection activeCell="A1" sqref="A1"/>
    </sheetView>
  </sheetViews>
  <sheetFormatPr defaultColWidth="8" defaultRowHeight="14.25"/>
  <cols>
    <col min="1" max="1" width="4.87450980392157" style="16"/>
    <col min="2" max="2" width="7.45490196078431" style="16"/>
    <col min="3" max="3" width="15.2" style="16"/>
    <col min="4" max="4" width="32.9843137254902" style="16"/>
    <col min="5" max="5" width="5.30588235294118" style="16"/>
    <col min="6" max="6" width="37.5725490196078" style="16"/>
    <col min="7" max="7" width="30.2588235294118" style="16"/>
  </cols>
  <sheetData>
    <row r="1" ht="46.5" customHeight="1">
      <c r="A1" s="3094" t="s">
        <v>558</v>
      </c>
      <c r="B1" s="3095"/>
      <c r="C1" s="3096"/>
      <c r="D1" s="3097"/>
      <c r="E1" s="3098"/>
      <c r="F1" s="3099"/>
      <c r="G1" s="3100"/>
    </row>
    <row r="2" ht="27.75" customHeight="1">
      <c r="A2" s="3101" t="s">
        <v>351</v>
      </c>
      <c r="B2" s="3102"/>
      <c r="C2" s="3103"/>
      <c r="D2" s="3104"/>
      <c r="E2" s="3105" t="s">
        <v>352</v>
      </c>
      <c r="F2" s="3106" t="s">
        <v>353</v>
      </c>
      <c r="G2" s="3107" t="s">
        <v>559</v>
      </c>
    </row>
    <row r="3" ht="27.75" customHeight="1">
      <c r="A3" s="3108" t="s">
        <v>355</v>
      </c>
      <c r="B3" s="3109"/>
      <c r="C3" s="3110"/>
      <c r="D3" s="3111" t="s">
        <v>356</v>
      </c>
      <c r="E3" s="3112"/>
      <c r="F3" s="3113"/>
      <c r="G3" s="3114"/>
    </row>
    <row r="4" ht="25.5" customHeight="1">
      <c r="A4" s="3115" t="s">
        <v>560</v>
      </c>
      <c r="B4" s="3116" t="s">
        <v>360</v>
      </c>
      <c r="C4" s="3117" t="s">
        <v>361</v>
      </c>
      <c r="D4" s="3118" t="s">
        <v>362</v>
      </c>
      <c r="E4" s="3119" t="s">
        <v>363</v>
      </c>
      <c r="F4" s="3119" t="s">
        <v>561</v>
      </c>
      <c r="G4" s="3120">
        <f>G5-G7+G9</f>
        <v>0</v>
      </c>
    </row>
    <row r="5" ht="25.5" customHeight="1">
      <c r="A5" s="3121"/>
      <c r="B5" s="3122"/>
      <c r="C5" s="3123"/>
      <c r="D5" s="3124" t="s">
        <v>562</v>
      </c>
      <c r="E5" s="3125" t="s">
        <v>366</v>
      </c>
      <c r="F5" s="3126" t="s">
        <v>563</v>
      </c>
      <c r="G5" s="3120">
        <v>0</v>
      </c>
    </row>
    <row r="6" ht="25.5" customHeight="1">
      <c r="A6" s="3127"/>
      <c r="B6" s="3128"/>
      <c r="C6" s="3129"/>
      <c r="D6" s="3130" t="s">
        <v>564</v>
      </c>
      <c r="E6" s="3131" t="s">
        <v>369</v>
      </c>
      <c r="F6" s="3132" t="s">
        <v>565</v>
      </c>
      <c r="G6" s="3120">
        <v>0</v>
      </c>
    </row>
    <row r="7" ht="25.5" customHeight="1">
      <c r="A7" s="3133"/>
      <c r="B7" s="3134"/>
      <c r="C7" s="3135"/>
      <c r="D7" s="3136" t="s">
        <v>566</v>
      </c>
      <c r="E7" s="3137" t="s">
        <v>372</v>
      </c>
      <c r="F7" s="3138" t="s">
        <v>567</v>
      </c>
      <c r="G7" s="3139">
        <f>G8/0.75</f>
        <v>0</v>
      </c>
    </row>
    <row r="8" ht="25.5" customHeight="1">
      <c r="A8" s="3140"/>
      <c r="B8" s="3141"/>
      <c r="C8" s="3142"/>
      <c r="D8" s="3143" t="s">
        <v>568</v>
      </c>
      <c r="E8" s="3144" t="s">
        <v>374</v>
      </c>
      <c r="F8" s="3145" t="s">
        <v>367</v>
      </c>
      <c r="G8" s="3120">
        <v>0</v>
      </c>
    </row>
    <row r="9" ht="25.5" customHeight="1">
      <c r="A9" s="3146"/>
      <c r="B9" s="3147"/>
      <c r="C9" s="3148"/>
      <c r="D9" s="3149" t="s">
        <v>569</v>
      </c>
      <c r="E9" s="3150" t="s">
        <v>570</v>
      </c>
      <c r="F9" s="3151" t="s">
        <v>571</v>
      </c>
      <c r="G9" s="3139">
        <f>G10/0.75</f>
        <v>0</v>
      </c>
    </row>
    <row r="10" ht="25.5" customHeight="1">
      <c r="A10" s="3152"/>
      <c r="B10" s="3153"/>
      <c r="C10" s="3154"/>
      <c r="D10" s="3155" t="s">
        <v>572</v>
      </c>
      <c r="E10" s="3156" t="s">
        <v>573</v>
      </c>
      <c r="F10" s="3157" t="s">
        <v>367</v>
      </c>
      <c r="G10" s="3120">
        <v>0</v>
      </c>
    </row>
    <row r="11" ht="25.5" customHeight="1">
      <c r="A11" s="3158"/>
      <c r="B11" s="3159"/>
      <c r="C11" s="3160"/>
      <c r="D11" s="3118" t="s">
        <v>574</v>
      </c>
      <c r="E11" s="3119" t="s">
        <v>575</v>
      </c>
      <c r="F11" s="3119" t="s">
        <v>576</v>
      </c>
      <c r="G11" s="3139">
        <f>G5-G7/2+G9/2</f>
        <v>0</v>
      </c>
    </row>
    <row r="12" ht="25.5" customHeight="1">
      <c r="A12" s="3161"/>
      <c r="B12" s="3162"/>
      <c r="C12" s="3163" t="s">
        <v>376</v>
      </c>
      <c r="D12" s="3164" t="s">
        <v>577</v>
      </c>
      <c r="E12" s="3165" t="s">
        <v>378</v>
      </c>
      <c r="F12" s="3165" t="s">
        <v>578</v>
      </c>
      <c r="G12" s="3120">
        <v>0</v>
      </c>
    </row>
    <row r="13" ht="25.5" customHeight="1">
      <c r="A13" s="3166"/>
      <c r="B13" s="3167"/>
      <c r="C13" s="3168" t="s">
        <v>380</v>
      </c>
      <c r="D13" s="3169" t="s">
        <v>380</v>
      </c>
      <c r="E13" s="3170" t="s">
        <v>381</v>
      </c>
      <c r="F13" s="3170" t="s">
        <v>579</v>
      </c>
      <c r="G13" s="3139">
        <f>IF(G11=0,0,G12/G11*100-100)</f>
        <v>0</v>
      </c>
    </row>
    <row r="14" ht="25.5" customHeight="1">
      <c r="A14" s="3171"/>
      <c r="B14" s="3172" t="s">
        <v>383</v>
      </c>
      <c r="C14" s="3173" t="s">
        <v>361</v>
      </c>
      <c r="D14" s="3174" t="s">
        <v>362</v>
      </c>
      <c r="E14" s="3175" t="s">
        <v>384</v>
      </c>
      <c r="F14" s="3176" t="s">
        <v>580</v>
      </c>
      <c r="G14" s="3120">
        <f>G4-G15+G17</f>
        <v>0</v>
      </c>
    </row>
    <row r="15" ht="25.5" customHeight="1">
      <c r="A15" s="3177"/>
      <c r="B15" s="3178"/>
      <c r="C15" s="3179"/>
      <c r="D15" s="3180" t="s">
        <v>581</v>
      </c>
      <c r="E15" s="3181" t="s">
        <v>387</v>
      </c>
      <c r="F15" s="3182" t="s">
        <v>582</v>
      </c>
      <c r="G15" s="3120">
        <f>G4*G16/100</f>
        <v>0</v>
      </c>
    </row>
    <row r="16" ht="25.5" customHeight="1">
      <c r="A16" s="3183"/>
      <c r="B16" s="3184"/>
      <c r="C16" s="3185"/>
      <c r="D16" s="3186" t="s">
        <v>583</v>
      </c>
      <c r="E16" s="3187" t="s">
        <v>390</v>
      </c>
      <c r="F16" s="3188" t="s">
        <v>584</v>
      </c>
      <c r="G16" s="3139">
        <f>IF(G5=0,0,G7/G5*100)</f>
        <v>0</v>
      </c>
    </row>
    <row r="17" ht="25.5" customHeight="1">
      <c r="A17" s="3189"/>
      <c r="B17" s="3190"/>
      <c r="C17" s="3191"/>
      <c r="D17" s="3192" t="s">
        <v>585</v>
      </c>
      <c r="E17" s="3193" t="s">
        <v>586</v>
      </c>
      <c r="F17" s="3194" t="s">
        <v>587</v>
      </c>
      <c r="G17" s="3120">
        <f>(G18/100+1)*G9</f>
        <v>0</v>
      </c>
    </row>
    <row r="18" ht="25.5" customHeight="1">
      <c r="A18" s="3195"/>
      <c r="B18" s="3196"/>
      <c r="C18" s="3197"/>
      <c r="D18" s="3198" t="s">
        <v>588</v>
      </c>
      <c r="E18" s="3199" t="s">
        <v>589</v>
      </c>
      <c r="F18" s="3200" t="s">
        <v>590</v>
      </c>
      <c r="G18" s="3139">
        <f>IF(G19=0,0,G9/G19*100-100)</f>
        <v>0</v>
      </c>
    </row>
    <row r="19" ht="25.5" customHeight="1">
      <c r="A19" s="3201"/>
      <c r="B19" s="3202"/>
      <c r="C19" s="3203"/>
      <c r="D19" s="3204" t="s">
        <v>591</v>
      </c>
      <c r="E19" s="3205" t="s">
        <v>592</v>
      </c>
      <c r="F19" s="3206" t="s">
        <v>467</v>
      </c>
      <c r="G19" s="3120">
        <v>0</v>
      </c>
    </row>
    <row r="20" ht="25.5" customHeight="1">
      <c r="A20" s="3207"/>
      <c r="B20" s="3208"/>
      <c r="C20" s="3209"/>
      <c r="D20" s="3118" t="s">
        <v>593</v>
      </c>
      <c r="E20" s="3119" t="s">
        <v>594</v>
      </c>
      <c r="F20" s="3119" t="s">
        <v>595</v>
      </c>
      <c r="G20" s="3139">
        <f>G4-G15/2+G17/2</f>
        <v>0</v>
      </c>
    </row>
    <row r="21" ht="25.5" customHeight="1">
      <c r="A21" s="3210"/>
      <c r="B21" s="3211"/>
      <c r="C21" s="3212" t="s">
        <v>376</v>
      </c>
      <c r="D21" s="3164" t="s">
        <v>596</v>
      </c>
      <c r="E21" s="3165" t="s">
        <v>392</v>
      </c>
      <c r="F21" s="3165" t="s">
        <v>578</v>
      </c>
      <c r="G21" s="3120">
        <v>0</v>
      </c>
    </row>
    <row r="22" ht="25.5" customHeight="1">
      <c r="A22" s="3213"/>
      <c r="B22" s="3214"/>
      <c r="C22" s="3215" t="s">
        <v>380</v>
      </c>
      <c r="D22" s="3169" t="s">
        <v>380</v>
      </c>
      <c r="E22" s="3170" t="s">
        <v>393</v>
      </c>
      <c r="F22" s="3170" t="s">
        <v>597</v>
      </c>
      <c r="G22" s="3139">
        <f>IF(G20=0,0,G21/G20*100-100)</f>
        <v>0</v>
      </c>
    </row>
    <row r="23" ht="25.5" customHeight="1">
      <c r="A23" s="3216" t="s">
        <v>598</v>
      </c>
      <c r="B23" s="3217" t="s">
        <v>360</v>
      </c>
      <c r="C23" s="3218" t="s">
        <v>361</v>
      </c>
      <c r="D23" s="3219" t="s">
        <v>362</v>
      </c>
      <c r="E23" s="3220" t="s">
        <v>396</v>
      </c>
      <c r="F23" s="3220" t="s">
        <v>599</v>
      </c>
      <c r="G23" s="3221">
        <f>G24+G26</f>
        <v>0</v>
      </c>
    </row>
    <row r="24" ht="25.5" customHeight="1">
      <c r="A24" s="3222"/>
      <c r="B24" s="3223"/>
      <c r="C24" s="3224"/>
      <c r="D24" s="3225" t="s">
        <v>600</v>
      </c>
      <c r="E24" s="3226" t="s">
        <v>399</v>
      </c>
      <c r="F24" s="3227" t="s">
        <v>601</v>
      </c>
      <c r="G24" s="3228">
        <f>IF(G6=0,0,G25/G6/12)</f>
        <v>0</v>
      </c>
    </row>
    <row r="25" ht="25.5" customHeight="1">
      <c r="A25" s="3229"/>
      <c r="B25" s="3230"/>
      <c r="C25" s="3231"/>
      <c r="D25" s="3232" t="s">
        <v>602</v>
      </c>
      <c r="E25" s="3233" t="s">
        <v>401</v>
      </c>
      <c r="F25" s="3234" t="s">
        <v>603</v>
      </c>
      <c r="G25" s="3228">
        <v>0</v>
      </c>
    </row>
    <row r="26" ht="25.5" customHeight="1">
      <c r="A26" s="3235"/>
      <c r="B26" s="3236"/>
      <c r="C26" s="3237"/>
      <c r="D26" s="3238" t="s">
        <v>604</v>
      </c>
      <c r="E26" s="3239" t="s">
        <v>404</v>
      </c>
      <c r="F26" s="3240" t="s">
        <v>605</v>
      </c>
      <c r="G26" s="3241">
        <v>0</v>
      </c>
    </row>
    <row r="27" ht="25.5" customHeight="1">
      <c r="A27" s="3242"/>
      <c r="B27" s="3243"/>
      <c r="C27" s="3244" t="s">
        <v>376</v>
      </c>
      <c r="D27" s="3245" t="s">
        <v>377</v>
      </c>
      <c r="E27" s="3246" t="s">
        <v>407</v>
      </c>
      <c r="F27" s="3246" t="s">
        <v>606</v>
      </c>
      <c r="G27" s="3228">
        <f>IF(G12=0,0,G37/G12/12)</f>
        <v>0</v>
      </c>
    </row>
    <row r="28" ht="25.5" customHeight="1">
      <c r="A28" s="3247"/>
      <c r="B28" s="3248"/>
      <c r="C28" s="3249" t="s">
        <v>380</v>
      </c>
      <c r="D28" s="3250" t="s">
        <v>380</v>
      </c>
      <c r="E28" s="3251" t="s">
        <v>408</v>
      </c>
      <c r="F28" s="3251" t="s">
        <v>409</v>
      </c>
      <c r="G28" s="3228">
        <f>IF(G23=0,0,G27/G23*100-100)</f>
        <v>0</v>
      </c>
    </row>
    <row r="29" ht="25.5" customHeight="1">
      <c r="A29" s="3252"/>
      <c r="B29" s="3253" t="s">
        <v>383</v>
      </c>
      <c r="C29" s="3254" t="s">
        <v>361</v>
      </c>
      <c r="D29" s="3255" t="s">
        <v>362</v>
      </c>
      <c r="E29" s="3256" t="s">
        <v>410</v>
      </c>
      <c r="F29" s="3256" t="s">
        <v>607</v>
      </c>
      <c r="G29" s="3228">
        <f>G23*(1+G30/100)</f>
        <v>0</v>
      </c>
    </row>
    <row r="30" ht="36" customHeight="1">
      <c r="A30" s="3257"/>
      <c r="B30" s="3258"/>
      <c r="C30" s="3259"/>
      <c r="D30" s="3260" t="s">
        <v>608</v>
      </c>
      <c r="E30" s="3261" t="s">
        <v>413</v>
      </c>
      <c r="F30" s="3262" t="s">
        <v>609</v>
      </c>
      <c r="G30" s="3263">
        <f>IF(G43=0,0,4.2)</f>
        <v>0</v>
      </c>
    </row>
    <row r="31" ht="25.5" customHeight="1">
      <c r="A31" s="3264"/>
      <c r="B31" s="3265"/>
      <c r="C31" s="3266" t="s">
        <v>376</v>
      </c>
      <c r="D31" s="3245" t="s">
        <v>377</v>
      </c>
      <c r="E31" s="3246" t="s">
        <v>418</v>
      </c>
      <c r="F31" s="3246" t="s">
        <v>610</v>
      </c>
      <c r="G31" s="3228">
        <f>IF(G21=0,0,G43/G21/12)</f>
        <v>0</v>
      </c>
    </row>
    <row r="32" ht="25.5" customHeight="1">
      <c r="A32" s="3267"/>
      <c r="B32" s="3268"/>
      <c r="C32" s="3269" t="s">
        <v>380</v>
      </c>
      <c r="D32" s="3250" t="s">
        <v>380</v>
      </c>
      <c r="E32" s="3251" t="s">
        <v>419</v>
      </c>
      <c r="F32" s="3251" t="s">
        <v>420</v>
      </c>
      <c r="G32" s="3228">
        <f>IF(G29=0,0,G31/G29*100-100)</f>
        <v>0</v>
      </c>
    </row>
    <row r="33" ht="25.5" customHeight="1">
      <c r="A33" s="3270" t="s">
        <v>611</v>
      </c>
      <c r="B33" s="3271" t="s">
        <v>360</v>
      </c>
      <c r="C33" s="3272" t="s">
        <v>361</v>
      </c>
      <c r="D33" s="3255" t="s">
        <v>362</v>
      </c>
      <c r="E33" s="3256" t="s">
        <v>422</v>
      </c>
      <c r="F33" s="3256" t="s">
        <v>612</v>
      </c>
      <c r="G33" s="3228">
        <f>G34-G35+G36</f>
        <v>0</v>
      </c>
    </row>
    <row r="34" ht="25.5" customHeight="1">
      <c r="A34" s="3273"/>
      <c r="B34" s="3274"/>
      <c r="C34" s="3275"/>
      <c r="D34" s="3276" t="s">
        <v>613</v>
      </c>
      <c r="E34" s="3277" t="s">
        <v>614</v>
      </c>
      <c r="F34" s="3278" t="s">
        <v>615</v>
      </c>
      <c r="G34" s="3228">
        <f>G5*G23*12</f>
        <v>0</v>
      </c>
    </row>
    <row r="35" ht="25.5" customHeight="1">
      <c r="A35" s="3279"/>
      <c r="B35" s="3280"/>
      <c r="C35" s="3281"/>
      <c r="D35" s="3282" t="s">
        <v>616</v>
      </c>
      <c r="E35" s="3283" t="s">
        <v>617</v>
      </c>
      <c r="F35" s="3284" t="s">
        <v>618</v>
      </c>
      <c r="G35" s="3228">
        <f>G7*G23*6</f>
        <v>0</v>
      </c>
    </row>
    <row r="36" ht="25.5" customHeight="1">
      <c r="A36" s="3285"/>
      <c r="B36" s="3286"/>
      <c r="C36" s="3287"/>
      <c r="D36" s="3288" t="s">
        <v>619</v>
      </c>
      <c r="E36" s="3289" t="s">
        <v>620</v>
      </c>
      <c r="F36" s="3290" t="s">
        <v>621</v>
      </c>
      <c r="G36" s="3228">
        <f>G9*G23*6</f>
        <v>0</v>
      </c>
    </row>
    <row r="37" ht="25.5" customHeight="1">
      <c r="A37" s="3291"/>
      <c r="B37" s="3292"/>
      <c r="C37" s="3293" t="s">
        <v>376</v>
      </c>
      <c r="D37" s="3245" t="s">
        <v>622</v>
      </c>
      <c r="E37" s="3246" t="s">
        <v>424</v>
      </c>
      <c r="F37" s="3246" t="s">
        <v>623</v>
      </c>
      <c r="G37" s="3228">
        <v>0</v>
      </c>
    </row>
    <row r="38" ht="25.5" customHeight="1">
      <c r="A38" s="3294"/>
      <c r="B38" s="3295"/>
      <c r="C38" s="3296" t="s">
        <v>380</v>
      </c>
      <c r="D38" s="3250" t="s">
        <v>380</v>
      </c>
      <c r="E38" s="3251" t="s">
        <v>426</v>
      </c>
      <c r="F38" s="3251" t="s">
        <v>427</v>
      </c>
      <c r="G38" s="3228">
        <f>IF(G33=0,0,G37/G33*100-100)</f>
        <v>0</v>
      </c>
    </row>
    <row r="39" ht="25.5" customHeight="1">
      <c r="A39" s="3297"/>
      <c r="B39" s="3298" t="s">
        <v>383</v>
      </c>
      <c r="C39" s="3299" t="s">
        <v>361</v>
      </c>
      <c r="D39" s="3255" t="s">
        <v>362</v>
      </c>
      <c r="E39" s="3256" t="s">
        <v>428</v>
      </c>
      <c r="F39" s="3256" t="s">
        <v>624</v>
      </c>
      <c r="G39" s="3228">
        <f>G40-G41+G42</f>
        <v>0</v>
      </c>
    </row>
    <row r="40" ht="25.5" customHeight="1">
      <c r="A40" s="3300"/>
      <c r="B40" s="3301"/>
      <c r="C40" s="3302"/>
      <c r="D40" s="3303" t="s">
        <v>625</v>
      </c>
      <c r="E40" s="3304" t="s">
        <v>626</v>
      </c>
      <c r="F40" s="3305" t="s">
        <v>627</v>
      </c>
      <c r="G40" s="3228">
        <f>G4*G29*12</f>
        <v>0</v>
      </c>
    </row>
    <row r="41" ht="25.5" customHeight="1">
      <c r="A41" s="3306"/>
      <c r="B41" s="3307"/>
      <c r="C41" s="3308"/>
      <c r="D41" s="3309" t="s">
        <v>628</v>
      </c>
      <c r="E41" s="3310" t="s">
        <v>629</v>
      </c>
      <c r="F41" s="3311" t="s">
        <v>630</v>
      </c>
      <c r="G41" s="3228">
        <f>G15*G29*6</f>
        <v>0</v>
      </c>
    </row>
    <row r="42" ht="25.5" customHeight="1">
      <c r="A42" s="3312"/>
      <c r="B42" s="3313"/>
      <c r="C42" s="3314"/>
      <c r="D42" s="3315" t="s">
        <v>631</v>
      </c>
      <c r="E42" s="3316" t="s">
        <v>632</v>
      </c>
      <c r="F42" s="3317" t="s">
        <v>633</v>
      </c>
      <c r="G42" s="3228">
        <f>G17*G29*6</f>
        <v>0</v>
      </c>
    </row>
    <row r="43" ht="25.5" customHeight="1">
      <c r="A43" s="3318"/>
      <c r="B43" s="3319"/>
      <c r="C43" s="3320" t="s">
        <v>376</v>
      </c>
      <c r="D43" s="3245" t="s">
        <v>622</v>
      </c>
      <c r="E43" s="3246" t="s">
        <v>430</v>
      </c>
      <c r="F43" s="3246" t="s">
        <v>623</v>
      </c>
      <c r="G43" s="3228">
        <v>0</v>
      </c>
    </row>
    <row r="44" ht="25.5" customHeight="1">
      <c r="A44" s="3321"/>
      <c r="B44" s="3322"/>
      <c r="C44" s="3323" t="s">
        <v>380</v>
      </c>
      <c r="D44" s="3250" t="s">
        <v>380</v>
      </c>
      <c r="E44" s="3251" t="s">
        <v>432</v>
      </c>
      <c r="F44" s="3251" t="s">
        <v>433</v>
      </c>
      <c r="G44" s="3228">
        <f>IF(G39=0,0,G43/G39*100-100)</f>
        <v>0</v>
      </c>
    </row>
  </sheetData>
  <mergeCells>
    <mergeCell ref="A1:G1"/>
    <mergeCell ref="A2:D2"/>
    <mergeCell ref="E2:E3"/>
    <mergeCell ref="F2:F3"/>
    <mergeCell ref="G2:G3"/>
    <mergeCell ref="A3:C3"/>
    <mergeCell ref="A4:A22"/>
    <mergeCell ref="B4:B13"/>
    <mergeCell ref="C4:C11"/>
    <mergeCell ref="B14:B22"/>
    <mergeCell ref="C14:C20"/>
    <mergeCell ref="A23:A32"/>
    <mergeCell ref="B23:B28"/>
    <mergeCell ref="C23:C26"/>
    <mergeCell ref="B29:B32"/>
    <mergeCell ref="C29:C30"/>
    <mergeCell ref="A33:A44"/>
    <mergeCell ref="B33:B38"/>
    <mergeCell ref="C33:C36"/>
    <mergeCell ref="B39:B44"/>
    <mergeCell ref="C39:C42"/>
  </mergeCells>
  <printOptions horizontalCentered="1"/>
  <pageMargins left="1.18110236220472" right="1.18110236220472" top="1.18110236220472" bottom="1.18110236220472" header="0.51181" footer="0.51181"/>
  <pageSetup paperSize="9" scale="85" pageOrder="overThenDown" orientation="landscape" errors="blank"/>
</worksheet>
</file>

<file path=xl/worksheets/sheet18.xml><?xml version="1.0" encoding="utf-8"?>
<worksheet xmlns="http://schemas.openxmlformats.org/spreadsheetml/2006/main" xmlns:r="http://schemas.openxmlformats.org/officeDocument/2006/relationships">
  <dimension ref="A1:K138"/>
  <sheetViews>
    <sheetView topLeftCell="A1" zoomScaleNormal="100" zoomScalePageLayoutView="60" workbookViewId="0">
      <pane topLeftCell="D123" activePane="bottomRight" state="frozen"/>
      <selection activeCell="A1" sqref="A1"/>
    </sheetView>
  </sheetViews>
  <sheetFormatPr defaultColWidth="8" defaultRowHeight="14.25"/>
  <cols>
    <col min="1" max="1" width="39.7254901960784" style="16"/>
    <col min="2" max="2" width="17.7803921568627" style="16"/>
    <col min="3" max="3" width="36.1411764705882" style="16"/>
    <col min="4" max="4" width="25.3843137254902" style="16"/>
    <col min="5" max="5" width="5.44705882352941" style="16"/>
    <col min="6" max="6" width="8.74509803921569" style="16"/>
    <col min="7" max="7" width="8.31764705882353" style="16"/>
    <col min="8" max="8" width="6.45098039215686" style="16"/>
    <col min="9" max="9" width="37.8588235294118" style="16"/>
    <col min="10" max="10" width="37.8588235294118" style="16"/>
    <col min="11" max="11" width="37.8588235294118" style="16"/>
  </cols>
  <sheetData>
    <row r="1" ht="36.75" customHeight="1">
      <c r="A1" s="3324" t="s">
        <v>634</v>
      </c>
      <c r="B1" s="3325"/>
      <c r="C1" s="3326"/>
      <c r="D1" s="3327"/>
      <c r="E1" s="3328"/>
      <c r="F1" s="3329"/>
      <c r="G1" s="3330"/>
      <c r="H1" s="3331"/>
      <c r="I1" s="3332"/>
      <c r="J1" s="3333"/>
      <c r="K1" s="3334"/>
    </row>
    <row r="2" ht="21.75" customHeight="1">
      <c r="A2" s="3335" t="s">
        <v>635</v>
      </c>
      <c r="B2" s="3336"/>
      <c r="C2" s="3337"/>
      <c r="D2" s="3338"/>
      <c r="E2" s="3339"/>
      <c r="F2" s="3340"/>
      <c r="G2" s="3341"/>
      <c r="H2" s="3342"/>
      <c r="I2" s="3343"/>
      <c r="J2" s="3344"/>
      <c r="K2" s="3345"/>
    </row>
    <row r="3" ht="21.75" customHeight="1">
      <c r="A3" s="3346" t="s">
        <v>50</v>
      </c>
      <c r="B3" s="3347"/>
      <c r="C3" s="3348"/>
      <c r="D3" s="3349"/>
      <c r="E3" s="3350"/>
      <c r="F3" s="3351"/>
      <c r="G3" s="3352"/>
      <c r="H3" s="3353"/>
      <c r="I3" s="3354"/>
      <c r="J3" s="3355"/>
      <c r="K3" s="3356" t="s">
        <v>636</v>
      </c>
    </row>
    <row r="4" ht="21.75" customHeight="1">
      <c r="A4" s="3357" t="s">
        <v>355</v>
      </c>
      <c r="B4" s="3358" t="s">
        <v>637</v>
      </c>
      <c r="C4" s="3359" t="s">
        <v>638</v>
      </c>
      <c r="D4" s="3360" t="s">
        <v>639</v>
      </c>
      <c r="E4" s="3361" t="s">
        <v>640</v>
      </c>
      <c r="F4" s="3362" t="s">
        <v>641</v>
      </c>
      <c r="G4" s="3363"/>
      <c r="H4" s="3364" t="s">
        <v>642</v>
      </c>
      <c r="I4" s="3365" t="s">
        <v>643</v>
      </c>
      <c r="J4" s="3366" t="s">
        <v>644</v>
      </c>
      <c r="K4" s="3367" t="s">
        <v>645</v>
      </c>
    </row>
    <row r="5" ht="21.75" customHeight="1">
      <c r="A5" s="3368"/>
      <c r="B5" s="3369"/>
      <c r="C5" s="3370"/>
      <c r="D5" s="3371"/>
      <c r="E5" s="3372"/>
      <c r="F5" s="3373" t="s">
        <v>646</v>
      </c>
      <c r="G5" s="3374" t="s">
        <v>647</v>
      </c>
      <c r="H5" s="3375"/>
      <c r="I5" s="3376"/>
      <c r="J5" s="3377"/>
      <c r="K5" s="3378"/>
    </row>
    <row r="6" ht="21.75" customHeight="1">
      <c r="A6" s="3379" t="s">
        <v>648</v>
      </c>
      <c r="B6" s="3380"/>
      <c r="C6" s="3381"/>
      <c r="D6" s="3382"/>
      <c r="E6" s="3383"/>
      <c r="F6" s="3384"/>
      <c r="G6" s="3385"/>
      <c r="H6" s="3386"/>
      <c r="I6" s="3387"/>
      <c r="J6" s="3388"/>
      <c r="K6" s="3389"/>
    </row>
    <row r="7" ht="21.75" customHeight="1">
      <c r="A7" s="3390" t="s">
        <v>649</v>
      </c>
      <c r="B7" s="3391" t="s">
        <v>650</v>
      </c>
      <c r="C7" s="3392" t="s">
        <v>651</v>
      </c>
      <c r="D7" s="3393">
        <v>0</v>
      </c>
      <c r="E7" s="3394"/>
      <c r="F7" s="3395"/>
      <c r="G7" s="3396"/>
      <c r="H7" s="3397"/>
      <c r="I7" s="3398"/>
      <c r="J7" s="3399"/>
      <c r="K7" s="3400"/>
    </row>
    <row r="8" ht="21.75" customHeight="1">
      <c r="A8" s="3401"/>
      <c r="B8" s="3402"/>
      <c r="C8" s="3403" t="s">
        <v>652</v>
      </c>
      <c r="D8" s="3393">
        <v>0</v>
      </c>
      <c r="E8" s="3404"/>
      <c r="F8" s="3405"/>
      <c r="G8" s="3406"/>
      <c r="H8" s="3407"/>
      <c r="I8" s="3408"/>
      <c r="J8" s="3409"/>
      <c r="K8" s="3410"/>
    </row>
    <row r="9" ht="21.75" customHeight="1">
      <c r="A9" s="3411"/>
      <c r="B9" s="3412"/>
      <c r="C9" s="3413" t="s">
        <v>653</v>
      </c>
      <c r="D9" s="3393">
        <f>D8-D7</f>
        <v>0</v>
      </c>
      <c r="E9" s="3414" t="s">
        <v>654</v>
      </c>
      <c r="F9" s="3415">
        <v>0</v>
      </c>
      <c r="G9" s="3416">
        <v>0</v>
      </c>
      <c r="H9" s="3417" t="s">
        <v>655</v>
      </c>
      <c r="I9" s="3418"/>
      <c r="J9" s="3419"/>
      <c r="K9" s="3420"/>
    </row>
    <row r="10" ht="21.75" customHeight="1">
      <c r="A10" s="3421" t="s">
        <v>656</v>
      </c>
      <c r="B10" s="3422" t="s">
        <v>657</v>
      </c>
      <c r="C10" s="3423" t="s">
        <v>658</v>
      </c>
      <c r="D10" s="3393">
        <v>0</v>
      </c>
      <c r="E10" s="3424"/>
      <c r="F10" s="3425"/>
      <c r="G10" s="3426"/>
      <c r="H10" s="3427"/>
      <c r="I10" s="3428"/>
      <c r="J10" s="3429"/>
      <c r="K10" s="3430"/>
    </row>
    <row r="11" ht="21.75" customHeight="1">
      <c r="A11" s="3431"/>
      <c r="B11" s="3432"/>
      <c r="C11" s="3433" t="s">
        <v>659</v>
      </c>
      <c r="D11" s="3434">
        <v>0</v>
      </c>
      <c r="E11" s="3435"/>
      <c r="F11" s="3436"/>
      <c r="G11" s="3437"/>
      <c r="H11" s="3438"/>
      <c r="I11" s="3439"/>
      <c r="J11" s="3440"/>
      <c r="K11" s="3441"/>
    </row>
    <row r="12" ht="21.75" customHeight="1">
      <c r="A12" s="3442"/>
      <c r="B12" s="3443"/>
      <c r="C12" s="3444" t="s">
        <v>653</v>
      </c>
      <c r="D12" s="3445">
        <f>D11-D10</f>
        <v>0</v>
      </c>
      <c r="E12" s="3446" t="s">
        <v>654</v>
      </c>
      <c r="F12" s="3447">
        <v>0</v>
      </c>
      <c r="G12" s="3448">
        <v>0</v>
      </c>
      <c r="H12" s="3449" t="s">
        <v>655</v>
      </c>
      <c r="I12" s="3450"/>
      <c r="J12" s="3451"/>
      <c r="K12" s="3452"/>
    </row>
    <row r="13" ht="21.75" customHeight="1">
      <c r="A13" s="3453" t="s">
        <v>660</v>
      </c>
      <c r="B13" s="3454" t="s">
        <v>661</v>
      </c>
      <c r="C13" s="3455" t="s">
        <v>662</v>
      </c>
      <c r="D13" s="3456">
        <v>0</v>
      </c>
      <c r="E13" s="3457"/>
      <c r="F13" s="3458"/>
      <c r="G13" s="3459"/>
      <c r="H13" s="3460"/>
      <c r="I13" s="3461"/>
      <c r="J13" s="3462"/>
      <c r="K13" s="3463"/>
    </row>
    <row r="14" ht="21.75" customHeight="1">
      <c r="A14" s="3464"/>
      <c r="B14" s="3465"/>
      <c r="C14" s="3466" t="s">
        <v>663</v>
      </c>
      <c r="D14" s="3467">
        <v>0</v>
      </c>
      <c r="E14" s="3468"/>
      <c r="F14" s="3469"/>
      <c r="G14" s="3470"/>
      <c r="H14" s="3471"/>
      <c r="I14" s="3472"/>
      <c r="J14" s="3473"/>
      <c r="K14" s="3474"/>
    </row>
    <row r="15" ht="21.75" customHeight="1">
      <c r="A15" s="3475"/>
      <c r="B15" s="3476"/>
      <c r="C15" s="3477" t="s">
        <v>653</v>
      </c>
      <c r="D15" s="3393">
        <f>D14-D13</f>
        <v>0</v>
      </c>
      <c r="E15" s="3478" t="s">
        <v>654</v>
      </c>
      <c r="F15" s="3479">
        <v>0</v>
      </c>
      <c r="G15" s="3480">
        <v>0</v>
      </c>
      <c r="H15" s="3481" t="s">
        <v>655</v>
      </c>
      <c r="I15" s="3482"/>
      <c r="J15" s="3483"/>
      <c r="K15" s="3484"/>
    </row>
    <row r="16" ht="21.75" customHeight="1">
      <c r="A16" s="3485" t="s">
        <v>664</v>
      </c>
      <c r="B16" s="3486" t="s">
        <v>665</v>
      </c>
      <c r="C16" s="3487" t="s">
        <v>662</v>
      </c>
      <c r="D16" s="3393">
        <v>0</v>
      </c>
      <c r="E16" s="3488"/>
      <c r="F16" s="3489"/>
      <c r="G16" s="3490"/>
      <c r="H16" s="3491"/>
      <c r="I16" s="3492"/>
      <c r="J16" s="3493"/>
      <c r="K16" s="3494"/>
    </row>
    <row r="17" ht="21.75" customHeight="1">
      <c r="A17" s="3495"/>
      <c r="B17" s="3496"/>
      <c r="C17" s="3497" t="s">
        <v>666</v>
      </c>
      <c r="D17" s="3498">
        <v>0</v>
      </c>
      <c r="E17" s="3499"/>
      <c r="F17" s="3500"/>
      <c r="G17" s="3501"/>
      <c r="H17" s="3502"/>
      <c r="I17" s="3503"/>
      <c r="J17" s="3504"/>
      <c r="K17" s="3505"/>
    </row>
    <row r="18" ht="21.75" customHeight="1">
      <c r="A18" s="3506"/>
      <c r="B18" s="3507"/>
      <c r="C18" s="3508" t="s">
        <v>653</v>
      </c>
      <c r="D18" s="3393">
        <f>D17-D16</f>
        <v>0</v>
      </c>
      <c r="E18" s="3509" t="s">
        <v>654</v>
      </c>
      <c r="F18" s="3510">
        <v>0</v>
      </c>
      <c r="G18" s="3511">
        <v>0</v>
      </c>
      <c r="H18" s="3512" t="s">
        <v>655</v>
      </c>
      <c r="I18" s="3513"/>
      <c r="J18" s="3514"/>
      <c r="K18" s="3515"/>
    </row>
    <row r="19" ht="21.75" customHeight="1">
      <c r="A19" s="3516" t="s">
        <v>667</v>
      </c>
      <c r="B19" s="3517" t="s">
        <v>668</v>
      </c>
      <c r="C19" s="3518" t="s">
        <v>662</v>
      </c>
      <c r="D19" s="3393">
        <v>0</v>
      </c>
      <c r="E19" s="3519"/>
      <c r="F19" s="3520"/>
      <c r="G19" s="3521"/>
      <c r="H19" s="3522"/>
      <c r="I19" s="3523"/>
      <c r="J19" s="3524"/>
      <c r="K19" s="3525"/>
    </row>
    <row r="20" ht="21.75" customHeight="1">
      <c r="A20" s="3526"/>
      <c r="B20" s="3527"/>
      <c r="C20" s="3528" t="s">
        <v>669</v>
      </c>
      <c r="D20" s="3529">
        <v>0</v>
      </c>
      <c r="E20" s="3530"/>
      <c r="F20" s="3531"/>
      <c r="G20" s="3532"/>
      <c r="H20" s="3533"/>
      <c r="I20" s="3534"/>
      <c r="J20" s="3535"/>
      <c r="K20" s="3536"/>
    </row>
    <row r="21" ht="21.75" customHeight="1">
      <c r="A21" s="3537"/>
      <c r="B21" s="3538"/>
      <c r="C21" s="3539" t="s">
        <v>653</v>
      </c>
      <c r="D21" s="3393">
        <f>D20-D19</f>
        <v>0</v>
      </c>
      <c r="E21" s="3540" t="s">
        <v>654</v>
      </c>
      <c r="F21" s="3541">
        <v>0</v>
      </c>
      <c r="G21" s="3542">
        <v>0</v>
      </c>
      <c r="H21" s="3543" t="s">
        <v>655</v>
      </c>
      <c r="I21" s="3544"/>
      <c r="J21" s="3545"/>
      <c r="K21" s="3546"/>
    </row>
    <row r="22" ht="21.75" customHeight="1">
      <c r="A22" s="3547" t="s">
        <v>670</v>
      </c>
      <c r="B22" s="3548" t="s">
        <v>671</v>
      </c>
      <c r="C22" s="3549" t="s">
        <v>662</v>
      </c>
      <c r="D22" s="3393">
        <v>0</v>
      </c>
      <c r="E22" s="3550"/>
      <c r="F22" s="3551"/>
      <c r="G22" s="3552"/>
      <c r="H22" s="3553"/>
      <c r="I22" s="3554"/>
      <c r="J22" s="3555"/>
      <c r="K22" s="3556"/>
    </row>
    <row r="23" ht="21.75" customHeight="1">
      <c r="A23" s="3557"/>
      <c r="B23" s="3558"/>
      <c r="C23" s="3559" t="s">
        <v>672</v>
      </c>
      <c r="D23" s="3560">
        <v>0</v>
      </c>
      <c r="E23" s="3561"/>
      <c r="F23" s="3562"/>
      <c r="G23" s="3563"/>
      <c r="H23" s="3564"/>
      <c r="I23" s="3565"/>
      <c r="J23" s="3566"/>
      <c r="K23" s="3567"/>
    </row>
    <row r="24" ht="21.75" customHeight="1">
      <c r="A24" s="3568"/>
      <c r="B24" s="3569"/>
      <c r="C24" s="3570" t="s">
        <v>653</v>
      </c>
      <c r="D24" s="3393">
        <f>D23-D22</f>
        <v>0</v>
      </c>
      <c r="E24" s="3571" t="s">
        <v>654</v>
      </c>
      <c r="F24" s="3572">
        <v>0</v>
      </c>
      <c r="G24" s="3573">
        <v>0</v>
      </c>
      <c r="H24" s="3574" t="s">
        <v>655</v>
      </c>
      <c r="I24" s="3575"/>
      <c r="J24" s="3576"/>
      <c r="K24" s="3577"/>
    </row>
    <row r="25" ht="21.75" customHeight="1">
      <c r="A25" s="3578" t="s">
        <v>673</v>
      </c>
      <c r="B25" s="3579" t="s">
        <v>674</v>
      </c>
      <c r="C25" s="3580" t="s">
        <v>675</v>
      </c>
      <c r="D25" s="3393">
        <v>0</v>
      </c>
      <c r="E25" s="3581"/>
      <c r="F25" s="3582"/>
      <c r="G25" s="3583"/>
      <c r="H25" s="3584"/>
      <c r="I25" s="3585"/>
      <c r="J25" s="3586"/>
      <c r="K25" s="3587"/>
    </row>
    <row r="26" ht="21.75" customHeight="1">
      <c r="A26" s="3588"/>
      <c r="B26" s="3589"/>
      <c r="C26" s="3590" t="s">
        <v>676</v>
      </c>
      <c r="D26" s="3393">
        <v>0</v>
      </c>
      <c r="E26" s="3591"/>
      <c r="F26" s="3592"/>
      <c r="G26" s="3593"/>
      <c r="H26" s="3594"/>
      <c r="I26" s="3595"/>
      <c r="J26" s="3596"/>
      <c r="K26" s="3597"/>
    </row>
    <row r="27" ht="21.75" customHeight="1">
      <c r="A27" s="3598"/>
      <c r="B27" s="3599"/>
      <c r="C27" s="3600" t="s">
        <v>653</v>
      </c>
      <c r="D27" s="3393">
        <f>D26-D25</f>
        <v>0</v>
      </c>
      <c r="E27" s="3601" t="s">
        <v>654</v>
      </c>
      <c r="F27" s="3602">
        <v>0</v>
      </c>
      <c r="G27" s="3603">
        <v>0</v>
      </c>
      <c r="H27" s="3604" t="s">
        <v>655</v>
      </c>
      <c r="I27" s="3605"/>
      <c r="J27" s="3606"/>
      <c r="K27" s="3607"/>
    </row>
    <row r="28" ht="21.75" customHeight="1">
      <c r="A28" s="3608" t="s">
        <v>677</v>
      </c>
      <c r="B28" s="3609"/>
      <c r="C28" s="3610"/>
      <c r="D28" s="3611"/>
      <c r="E28" s="3612"/>
      <c r="F28" s="3613"/>
      <c r="G28" s="3614"/>
      <c r="H28" s="3615"/>
      <c r="I28" s="3616"/>
      <c r="J28" s="3617"/>
      <c r="K28" s="3618"/>
    </row>
    <row r="29" ht="21.75" customHeight="1">
      <c r="A29" s="3619" t="s">
        <v>678</v>
      </c>
      <c r="B29" s="3620" t="s">
        <v>679</v>
      </c>
      <c r="C29" s="3621" t="s">
        <v>680</v>
      </c>
      <c r="D29" s="3393">
        <v>0</v>
      </c>
      <c r="E29" s="3622"/>
      <c r="F29" s="3623"/>
      <c r="G29" s="3624"/>
      <c r="H29" s="3625"/>
      <c r="I29" s="3626"/>
      <c r="J29" s="3627"/>
      <c r="K29" s="3628"/>
    </row>
    <row r="30" ht="21.75" customHeight="1">
      <c r="A30" s="3629"/>
      <c r="B30" s="3630"/>
      <c r="C30" s="3631" t="s">
        <v>662</v>
      </c>
      <c r="D30" s="3393">
        <v>0</v>
      </c>
      <c r="E30" s="3632"/>
      <c r="F30" s="3633"/>
      <c r="G30" s="3634"/>
      <c r="H30" s="3635"/>
      <c r="I30" s="3636"/>
      <c r="J30" s="3637"/>
      <c r="K30" s="3638"/>
    </row>
    <row r="31" ht="21.75" customHeight="1">
      <c r="A31" s="3639"/>
      <c r="B31" s="3640"/>
      <c r="C31" s="3641" t="s">
        <v>681</v>
      </c>
      <c r="D31" s="3393">
        <f>IF(D29=0,0,D30/D29)*100</f>
        <v>0</v>
      </c>
      <c r="E31" s="3642" t="s">
        <v>654</v>
      </c>
      <c r="F31" s="3643">
        <v>95</v>
      </c>
      <c r="G31" s="3644">
        <v>105</v>
      </c>
      <c r="H31" s="3645" t="s">
        <v>655</v>
      </c>
      <c r="I31" s="3646"/>
      <c r="J31" s="3647"/>
      <c r="K31" s="3648"/>
    </row>
    <row r="32" ht="21.75" customHeight="1">
      <c r="A32" s="3649" t="s">
        <v>682</v>
      </c>
      <c r="B32" s="3650" t="s">
        <v>679</v>
      </c>
      <c r="C32" s="3651" t="s">
        <v>680</v>
      </c>
      <c r="D32" s="3393">
        <v>0</v>
      </c>
      <c r="E32" s="3652"/>
      <c r="F32" s="3653"/>
      <c r="G32" s="3654"/>
      <c r="H32" s="3655"/>
      <c r="I32" s="3656"/>
      <c r="J32" s="3657"/>
      <c r="K32" s="3658"/>
    </row>
    <row r="33" ht="21.75" customHeight="1">
      <c r="A33" s="3659"/>
      <c r="B33" s="3660"/>
      <c r="C33" s="3661" t="s">
        <v>662</v>
      </c>
      <c r="D33" s="3393">
        <v>0</v>
      </c>
      <c r="E33" s="3662"/>
      <c r="F33" s="3663"/>
      <c r="G33" s="3664"/>
      <c r="H33" s="3665"/>
      <c r="I33" s="3666"/>
      <c r="J33" s="3667"/>
      <c r="K33" s="3668"/>
    </row>
    <row r="34" ht="21.75" customHeight="1">
      <c r="A34" s="3669"/>
      <c r="B34" s="3670"/>
      <c r="C34" s="3671" t="s">
        <v>681</v>
      </c>
      <c r="D34" s="3393">
        <f>IF(D32=0,0,D33/D32)*100</f>
        <v>0</v>
      </c>
      <c r="E34" s="3672" t="s">
        <v>654</v>
      </c>
      <c r="F34" s="3673">
        <v>95</v>
      </c>
      <c r="G34" s="3674">
        <v>105</v>
      </c>
      <c r="H34" s="3675" t="s">
        <v>655</v>
      </c>
      <c r="I34" s="3676"/>
      <c r="J34" s="3677"/>
      <c r="K34" s="3678"/>
    </row>
    <row r="35" ht="21.75" customHeight="1">
      <c r="A35" s="3679" t="s">
        <v>683</v>
      </c>
      <c r="B35" s="3680" t="s">
        <v>679</v>
      </c>
      <c r="C35" s="3681" t="s">
        <v>680</v>
      </c>
      <c r="D35" s="3393">
        <v>0</v>
      </c>
      <c r="E35" s="3682"/>
      <c r="F35" s="3683"/>
      <c r="G35" s="3684"/>
      <c r="H35" s="3685"/>
      <c r="I35" s="3686"/>
      <c r="J35" s="3687"/>
      <c r="K35" s="3688"/>
    </row>
    <row r="36" ht="21.75" customHeight="1">
      <c r="A36" s="3689"/>
      <c r="B36" s="3690"/>
      <c r="C36" s="3691" t="s">
        <v>662</v>
      </c>
      <c r="D36" s="3393">
        <v>0</v>
      </c>
      <c r="E36" s="3692"/>
      <c r="F36" s="3693"/>
      <c r="G36" s="3694"/>
      <c r="H36" s="3695"/>
      <c r="I36" s="3696"/>
      <c r="J36" s="3697"/>
      <c r="K36" s="3698"/>
    </row>
    <row r="37" ht="21.75" customHeight="1">
      <c r="A37" s="3699"/>
      <c r="B37" s="3700"/>
      <c r="C37" s="3701" t="s">
        <v>681</v>
      </c>
      <c r="D37" s="3393">
        <f>IF(D35=0,0,D36/D35)*100</f>
        <v>0</v>
      </c>
      <c r="E37" s="3702" t="s">
        <v>654</v>
      </c>
      <c r="F37" s="3703">
        <v>95</v>
      </c>
      <c r="G37" s="3704">
        <v>105</v>
      </c>
      <c r="H37" s="3705" t="s">
        <v>655</v>
      </c>
      <c r="I37" s="3706"/>
      <c r="J37" s="3707"/>
      <c r="K37" s="3708"/>
    </row>
    <row r="38" ht="21.75" customHeight="1">
      <c r="A38" s="3709" t="s">
        <v>684</v>
      </c>
      <c r="B38" s="3710" t="s">
        <v>679</v>
      </c>
      <c r="C38" s="3711" t="s">
        <v>680</v>
      </c>
      <c r="D38" s="3393">
        <v>0</v>
      </c>
      <c r="E38" s="3712"/>
      <c r="F38" s="3713"/>
      <c r="G38" s="3714"/>
      <c r="H38" s="3715"/>
      <c r="I38" s="3716"/>
      <c r="J38" s="3717"/>
      <c r="K38" s="3718"/>
    </row>
    <row r="39" ht="21.75" customHeight="1">
      <c r="A39" s="3719"/>
      <c r="B39" s="3720"/>
      <c r="C39" s="3721" t="s">
        <v>662</v>
      </c>
      <c r="D39" s="3393">
        <v>0</v>
      </c>
      <c r="E39" s="3722"/>
      <c r="F39" s="3723"/>
      <c r="G39" s="3724"/>
      <c r="H39" s="3725"/>
      <c r="I39" s="3726"/>
      <c r="J39" s="3727"/>
      <c r="K39" s="3728"/>
    </row>
    <row r="40" ht="21.75" customHeight="1">
      <c r="A40" s="3729"/>
      <c r="B40" s="3730"/>
      <c r="C40" s="3731" t="s">
        <v>681</v>
      </c>
      <c r="D40" s="3393">
        <f>IF(D38=0,0,D39/D38)*100</f>
        <v>0</v>
      </c>
      <c r="E40" s="3732" t="s">
        <v>654</v>
      </c>
      <c r="F40" s="3733">
        <v>95</v>
      </c>
      <c r="G40" s="3734">
        <v>105</v>
      </c>
      <c r="H40" s="3735" t="s">
        <v>655</v>
      </c>
      <c r="I40" s="3736"/>
      <c r="J40" s="3737"/>
      <c r="K40" s="3738"/>
    </row>
    <row r="41" ht="21.75" customHeight="1">
      <c r="A41" s="3739" t="s">
        <v>685</v>
      </c>
      <c r="B41" s="3740"/>
      <c r="C41" s="3741"/>
      <c r="D41" s="3742"/>
      <c r="E41" s="3743"/>
      <c r="F41" s="3744"/>
      <c r="G41" s="3745"/>
      <c r="H41" s="3746"/>
      <c r="I41" s="3747"/>
      <c r="J41" s="3748"/>
      <c r="K41" s="3749"/>
    </row>
    <row r="42" ht="21.75" customHeight="1">
      <c r="A42" s="3750" t="s">
        <v>686</v>
      </c>
      <c r="B42" s="3751" t="s">
        <v>679</v>
      </c>
      <c r="C42" s="3752" t="s">
        <v>687</v>
      </c>
      <c r="D42" s="3393">
        <v>0</v>
      </c>
      <c r="E42" s="3753"/>
      <c r="F42" s="3754"/>
      <c r="G42" s="3755"/>
      <c r="H42" s="3756"/>
      <c r="I42" s="3757"/>
      <c r="J42" s="3758"/>
      <c r="K42" s="3759"/>
    </row>
    <row r="43" ht="21.75" customHeight="1">
      <c r="A43" s="3760"/>
      <c r="B43" s="3761"/>
      <c r="C43" s="3762" t="s">
        <v>662</v>
      </c>
      <c r="D43" s="3393">
        <v>0</v>
      </c>
      <c r="E43" s="3763"/>
      <c r="F43" s="3764"/>
      <c r="G43" s="3765"/>
      <c r="H43" s="3766"/>
      <c r="I43" s="3767"/>
      <c r="J43" s="3768"/>
      <c r="K43" s="3769"/>
    </row>
    <row r="44" ht="21.75" customHeight="1">
      <c r="A44" s="3770"/>
      <c r="B44" s="3771"/>
      <c r="C44" s="3772" t="s">
        <v>688</v>
      </c>
      <c r="D44" s="3393">
        <f>IF(D43=0,0,D42/D43)*100</f>
        <v>0</v>
      </c>
      <c r="E44" s="3773" t="s">
        <v>654</v>
      </c>
      <c r="F44" s="3774">
        <v>65</v>
      </c>
      <c r="G44" s="3775">
        <v>80</v>
      </c>
      <c r="H44" s="3776" t="s">
        <v>655</v>
      </c>
      <c r="I44" s="3777"/>
      <c r="J44" s="3778"/>
      <c r="K44" s="3779"/>
    </row>
    <row r="45" ht="21.75" customHeight="1">
      <c r="A45" s="3780" t="s">
        <v>689</v>
      </c>
      <c r="B45" s="3781" t="s">
        <v>679</v>
      </c>
      <c r="C45" s="3782" t="s">
        <v>687</v>
      </c>
      <c r="D45" s="3393">
        <v>0</v>
      </c>
      <c r="E45" s="3783"/>
      <c r="F45" s="3784"/>
      <c r="G45" s="3785"/>
      <c r="H45" s="3786"/>
      <c r="I45" s="3787"/>
      <c r="J45" s="3788"/>
      <c r="K45" s="3789"/>
    </row>
    <row r="46" ht="21.75" customHeight="1">
      <c r="A46" s="3790"/>
      <c r="B46" s="3791"/>
      <c r="C46" s="3792" t="s">
        <v>360</v>
      </c>
      <c r="D46" s="3393">
        <v>0</v>
      </c>
      <c r="E46" s="3793"/>
      <c r="F46" s="3794"/>
      <c r="G46" s="3795"/>
      <c r="H46" s="3796"/>
      <c r="I46" s="3797"/>
      <c r="J46" s="3798"/>
      <c r="K46" s="3799"/>
    </row>
    <row r="47" ht="21.75" customHeight="1">
      <c r="A47" s="3800"/>
      <c r="B47" s="3801"/>
      <c r="C47" s="3802" t="s">
        <v>688</v>
      </c>
      <c r="D47" s="3393">
        <f>IF(D46=0,0,D45/D46)*100</f>
        <v>0</v>
      </c>
      <c r="E47" s="3803" t="s">
        <v>654</v>
      </c>
      <c r="F47" s="3804">
        <v>75</v>
      </c>
      <c r="G47" s="3805">
        <v>100</v>
      </c>
      <c r="H47" s="3806" t="s">
        <v>655</v>
      </c>
      <c r="I47" s="3807"/>
      <c r="J47" s="3808"/>
      <c r="K47" s="3809"/>
    </row>
    <row r="48" ht="21.75" customHeight="1">
      <c r="A48" s="3810" t="s">
        <v>690</v>
      </c>
      <c r="B48" s="3811" t="s">
        <v>679</v>
      </c>
      <c r="C48" s="3812" t="s">
        <v>687</v>
      </c>
      <c r="D48" s="3393">
        <v>0</v>
      </c>
      <c r="E48" s="3813"/>
      <c r="F48" s="3814"/>
      <c r="G48" s="3815"/>
      <c r="H48" s="3816"/>
      <c r="I48" s="3817"/>
      <c r="J48" s="3818"/>
      <c r="K48" s="3819"/>
    </row>
    <row r="49" ht="21.75" customHeight="1">
      <c r="A49" s="3820"/>
      <c r="B49" s="3821"/>
      <c r="C49" s="3822" t="s">
        <v>662</v>
      </c>
      <c r="D49" s="3393">
        <v>0</v>
      </c>
      <c r="E49" s="3823"/>
      <c r="F49" s="3824"/>
      <c r="G49" s="3825"/>
      <c r="H49" s="3826"/>
      <c r="I49" s="3827"/>
      <c r="J49" s="3828"/>
      <c r="K49" s="3829"/>
    </row>
    <row r="50" ht="21.75" customHeight="1">
      <c r="A50" s="3830"/>
      <c r="B50" s="3831"/>
      <c r="C50" s="3832" t="s">
        <v>688</v>
      </c>
      <c r="D50" s="3393">
        <f>IF(D49=0,0,D48/D49)*100</f>
        <v>0</v>
      </c>
      <c r="E50" s="3833" t="s">
        <v>654</v>
      </c>
      <c r="F50" s="3834">
        <v>65</v>
      </c>
      <c r="G50" s="3835">
        <v>80</v>
      </c>
      <c r="H50" s="3836" t="s">
        <v>655</v>
      </c>
      <c r="I50" s="3837"/>
      <c r="J50" s="3838"/>
      <c r="K50" s="3839"/>
    </row>
    <row r="51" ht="21.75" customHeight="1">
      <c r="A51" s="3840" t="s">
        <v>691</v>
      </c>
      <c r="B51" s="3841" t="s">
        <v>679</v>
      </c>
      <c r="C51" s="3842" t="s">
        <v>687</v>
      </c>
      <c r="D51" s="3393">
        <v>0</v>
      </c>
      <c r="E51" s="3843"/>
      <c r="F51" s="3844"/>
      <c r="G51" s="3845"/>
      <c r="H51" s="3846"/>
      <c r="I51" s="3847"/>
      <c r="J51" s="3848"/>
      <c r="K51" s="3849"/>
    </row>
    <row r="52" ht="21.75" customHeight="1">
      <c r="A52" s="3850"/>
      <c r="B52" s="3851"/>
      <c r="C52" s="3852" t="s">
        <v>662</v>
      </c>
      <c r="D52" s="3393">
        <v>0</v>
      </c>
      <c r="E52" s="3853"/>
      <c r="F52" s="3854"/>
      <c r="G52" s="3855"/>
      <c r="H52" s="3856"/>
      <c r="I52" s="3857"/>
      <c r="J52" s="3858"/>
      <c r="K52" s="3859"/>
    </row>
    <row r="53" ht="21.75" customHeight="1">
      <c r="A53" s="3860"/>
      <c r="B53" s="3861"/>
      <c r="C53" s="3862" t="s">
        <v>688</v>
      </c>
      <c r="D53" s="3393">
        <f>IF(D52=0,0,D51/D52*100)</f>
        <v>0</v>
      </c>
      <c r="E53" s="3863"/>
      <c r="F53" s="3864"/>
      <c r="G53" s="3865"/>
      <c r="H53" s="3866"/>
      <c r="I53" s="3867"/>
      <c r="J53" s="3868"/>
      <c r="K53" s="3869"/>
    </row>
    <row r="54" ht="21.75" customHeight="1">
      <c r="A54" s="3870" t="s">
        <v>692</v>
      </c>
      <c r="B54" s="3871" t="s">
        <v>679</v>
      </c>
      <c r="C54" s="3872" t="s">
        <v>687</v>
      </c>
      <c r="D54" s="3873">
        <v>0</v>
      </c>
      <c r="E54" s="3874"/>
      <c r="F54" s="3875"/>
      <c r="G54" s="3876"/>
      <c r="H54" s="3877"/>
      <c r="I54" s="3878"/>
      <c r="J54" s="3879"/>
      <c r="K54" s="3880"/>
    </row>
    <row r="55" ht="21.75" customHeight="1">
      <c r="A55" s="3881"/>
      <c r="B55" s="3882"/>
      <c r="C55" s="3883" t="s">
        <v>662</v>
      </c>
      <c r="D55" s="3873">
        <v>0</v>
      </c>
      <c r="E55" s="3884"/>
      <c r="F55" s="3885"/>
      <c r="G55" s="3886"/>
      <c r="H55" s="3887"/>
      <c r="I55" s="3888"/>
      <c r="J55" s="3889"/>
      <c r="K55" s="3890"/>
    </row>
    <row r="56" ht="21.75" customHeight="1">
      <c r="A56" s="3891"/>
      <c r="B56" s="3892"/>
      <c r="C56" s="3893" t="s">
        <v>688</v>
      </c>
      <c r="D56" s="3393">
        <f>IF(D55=0,0,D54/D55*100)</f>
        <v>0</v>
      </c>
      <c r="E56" s="3894" t="s">
        <v>654</v>
      </c>
      <c r="F56" s="3895">
        <v>90</v>
      </c>
      <c r="G56" s="3896">
        <v>105</v>
      </c>
      <c r="H56" s="3897" t="s">
        <v>655</v>
      </c>
      <c r="I56" s="3898"/>
      <c r="J56" s="3899"/>
      <c r="K56" s="3900"/>
    </row>
    <row r="57" ht="21.75" customHeight="1">
      <c r="A57" s="3901" t="s">
        <v>693</v>
      </c>
      <c r="B57" s="3902" t="s">
        <v>679</v>
      </c>
      <c r="C57" s="3903" t="s">
        <v>687</v>
      </c>
      <c r="D57" s="3873">
        <v>0</v>
      </c>
      <c r="E57" s="3904"/>
      <c r="F57" s="3905"/>
      <c r="G57" s="3906"/>
      <c r="H57" s="3907"/>
      <c r="I57" s="3908"/>
      <c r="J57" s="3909"/>
      <c r="K57" s="3910"/>
    </row>
    <row r="58" ht="21.75" customHeight="1">
      <c r="A58" s="3911"/>
      <c r="B58" s="3912"/>
      <c r="C58" s="3913" t="s">
        <v>662</v>
      </c>
      <c r="D58" s="3873">
        <v>0</v>
      </c>
      <c r="E58" s="3914"/>
      <c r="F58" s="3915"/>
      <c r="G58" s="3916"/>
      <c r="H58" s="3917"/>
      <c r="I58" s="3918"/>
      <c r="J58" s="3919"/>
      <c r="K58" s="3920"/>
    </row>
    <row r="59" ht="21.75" customHeight="1">
      <c r="A59" s="3921"/>
      <c r="B59" s="3922"/>
      <c r="C59" s="3923" t="s">
        <v>688</v>
      </c>
      <c r="D59" s="3393">
        <f>IF(D58=0,0,D57/D58*100)</f>
        <v>0</v>
      </c>
      <c r="E59" s="3924" t="s">
        <v>654</v>
      </c>
      <c r="F59" s="3925">
        <v>90</v>
      </c>
      <c r="G59" s="3926">
        <v>105</v>
      </c>
      <c r="H59" s="3927" t="s">
        <v>655</v>
      </c>
      <c r="I59" s="3928"/>
      <c r="J59" s="3929"/>
      <c r="K59" s="3930"/>
    </row>
    <row r="60" ht="21.75" customHeight="1">
      <c r="A60" s="3931" t="s">
        <v>694</v>
      </c>
      <c r="B60" s="3932" t="s">
        <v>679</v>
      </c>
      <c r="C60" s="3933" t="s">
        <v>687</v>
      </c>
      <c r="D60" s="3393">
        <v>0</v>
      </c>
      <c r="E60" s="3934"/>
      <c r="F60" s="3935"/>
      <c r="G60" s="3936"/>
      <c r="H60" s="3937"/>
      <c r="I60" s="3938"/>
      <c r="J60" s="3939"/>
      <c r="K60" s="3940"/>
    </row>
    <row r="61" ht="21.75" customHeight="1">
      <c r="A61" s="3941"/>
      <c r="B61" s="3942"/>
      <c r="C61" s="3943" t="s">
        <v>662</v>
      </c>
      <c r="D61" s="3873">
        <v>0</v>
      </c>
      <c r="E61" s="3944"/>
      <c r="F61" s="3945"/>
      <c r="G61" s="3946"/>
      <c r="H61" s="3947"/>
      <c r="I61" s="3948"/>
      <c r="J61" s="3949"/>
      <c r="K61" s="3950"/>
    </row>
    <row r="62" ht="21.75" customHeight="1">
      <c r="A62" s="3951"/>
      <c r="B62" s="3952"/>
      <c r="C62" s="3953" t="s">
        <v>688</v>
      </c>
      <c r="D62" s="3873">
        <f>IF(D61=0,0,D60/D61*100)</f>
        <v>0</v>
      </c>
      <c r="E62" s="3954" t="s">
        <v>654</v>
      </c>
      <c r="F62" s="3955">
        <v>90</v>
      </c>
      <c r="G62" s="3956">
        <v>105</v>
      </c>
      <c r="H62" s="3957" t="s">
        <v>655</v>
      </c>
      <c r="I62" s="3958"/>
      <c r="J62" s="3959"/>
      <c r="K62" s="3960"/>
    </row>
    <row r="63" ht="21.75" customHeight="1">
      <c r="A63" s="3961" t="s">
        <v>695</v>
      </c>
      <c r="B63" s="3962" t="s">
        <v>679</v>
      </c>
      <c r="C63" s="3963" t="s">
        <v>687</v>
      </c>
      <c r="D63" s="3873">
        <v>0</v>
      </c>
      <c r="E63" s="3964"/>
      <c r="F63" s="3965"/>
      <c r="G63" s="3966"/>
      <c r="H63" s="3967"/>
      <c r="I63" s="3968"/>
      <c r="J63" s="3969"/>
      <c r="K63" s="3970"/>
    </row>
    <row r="64" ht="21.75" customHeight="1">
      <c r="A64" s="3971"/>
      <c r="B64" s="3972"/>
      <c r="C64" s="3973" t="s">
        <v>662</v>
      </c>
      <c r="D64" s="3873">
        <v>0</v>
      </c>
      <c r="E64" s="3974"/>
      <c r="F64" s="3975"/>
      <c r="G64" s="3976"/>
      <c r="H64" s="3977"/>
      <c r="I64" s="3978"/>
      <c r="J64" s="3979"/>
      <c r="K64" s="3980"/>
    </row>
    <row r="65" ht="21.75" customHeight="1">
      <c r="A65" s="3981"/>
      <c r="B65" s="3982"/>
      <c r="C65" s="3983" t="s">
        <v>688</v>
      </c>
      <c r="D65" s="3393">
        <f>IF(D64=0,0,D63/D64)*100</f>
        <v>0</v>
      </c>
      <c r="E65" s="3984" t="s">
        <v>654</v>
      </c>
      <c r="F65" s="3985">
        <v>100</v>
      </c>
      <c r="G65" s="3986">
        <v>120</v>
      </c>
      <c r="H65" s="3987" t="s">
        <v>655</v>
      </c>
      <c r="I65" s="3988"/>
      <c r="J65" s="3989"/>
      <c r="K65" s="3990"/>
    </row>
    <row r="66" ht="21.75" customHeight="1">
      <c r="A66" s="3991" t="s">
        <v>696</v>
      </c>
      <c r="B66" s="3992" t="s">
        <v>679</v>
      </c>
      <c r="C66" s="3993" t="s">
        <v>687</v>
      </c>
      <c r="D66" s="3873">
        <v>0</v>
      </c>
      <c r="E66" s="3994"/>
      <c r="F66" s="3995"/>
      <c r="G66" s="3996"/>
      <c r="H66" s="3997"/>
      <c r="I66" s="3998"/>
      <c r="J66" s="3999"/>
      <c r="K66" s="4000"/>
    </row>
    <row r="67" ht="21.75" customHeight="1">
      <c r="A67" s="4001"/>
      <c r="B67" s="4002"/>
      <c r="C67" s="4003" t="s">
        <v>662</v>
      </c>
      <c r="D67" s="3873">
        <v>0</v>
      </c>
      <c r="E67" s="4004"/>
      <c r="F67" s="4005"/>
      <c r="G67" s="4006"/>
      <c r="H67" s="4007"/>
      <c r="I67" s="4008"/>
      <c r="J67" s="4009"/>
      <c r="K67" s="4010"/>
    </row>
    <row r="68" ht="21.75" customHeight="1">
      <c r="A68" s="4011"/>
      <c r="B68" s="4012"/>
      <c r="C68" s="4013" t="s">
        <v>688</v>
      </c>
      <c r="D68" s="3393">
        <f>IF(D67=0,0,D66/D67*100)</f>
        <v>0</v>
      </c>
      <c r="E68" s="4014" t="s">
        <v>654</v>
      </c>
      <c r="F68" s="4015">
        <v>90</v>
      </c>
      <c r="G68" s="4016">
        <v>105</v>
      </c>
      <c r="H68" s="4017" t="s">
        <v>655</v>
      </c>
      <c r="I68" s="4018"/>
      <c r="J68" s="4019"/>
      <c r="K68" s="4020"/>
    </row>
    <row r="69" ht="21.75" customHeight="1">
      <c r="A69" s="4021" t="s">
        <v>697</v>
      </c>
      <c r="B69" s="4022" t="s">
        <v>679</v>
      </c>
      <c r="C69" s="4023" t="s">
        <v>687</v>
      </c>
      <c r="D69" s="3873">
        <v>0</v>
      </c>
      <c r="E69" s="4024"/>
      <c r="F69" s="4025"/>
      <c r="G69" s="4026"/>
      <c r="H69" s="4027"/>
      <c r="I69" s="4028"/>
      <c r="J69" s="4029"/>
      <c r="K69" s="4030"/>
    </row>
    <row r="70" ht="21.75" customHeight="1">
      <c r="A70" s="4031"/>
      <c r="B70" s="4032"/>
      <c r="C70" s="4033" t="s">
        <v>662</v>
      </c>
      <c r="D70" s="3873">
        <v>0</v>
      </c>
      <c r="E70" s="4034"/>
      <c r="F70" s="4035"/>
      <c r="G70" s="4036"/>
      <c r="H70" s="4037"/>
      <c r="I70" s="4038"/>
      <c r="J70" s="4039"/>
      <c r="K70" s="4040"/>
    </row>
    <row r="71" ht="21.75" customHeight="1">
      <c r="A71" s="4041"/>
      <c r="B71" s="4042"/>
      <c r="C71" s="4043" t="s">
        <v>688</v>
      </c>
      <c r="D71" s="3393">
        <f>IF(D70=0,0,D69/D70)*100</f>
        <v>0</v>
      </c>
      <c r="E71" s="4044" t="s">
        <v>654</v>
      </c>
      <c r="F71" s="4045">
        <v>65</v>
      </c>
      <c r="G71" s="4046">
        <v>80</v>
      </c>
      <c r="H71" s="4047" t="s">
        <v>655</v>
      </c>
      <c r="I71" s="4048"/>
      <c r="J71" s="4049"/>
      <c r="K71" s="4050"/>
    </row>
    <row r="72" ht="21.75" customHeight="1">
      <c r="A72" s="4051" t="s">
        <v>698</v>
      </c>
      <c r="B72" s="4052" t="s">
        <v>679</v>
      </c>
      <c r="C72" s="4053" t="s">
        <v>687</v>
      </c>
      <c r="D72" s="3393">
        <v>0</v>
      </c>
      <c r="E72" s="4054"/>
      <c r="F72" s="4055"/>
      <c r="G72" s="4056"/>
      <c r="H72" s="4057"/>
      <c r="I72" s="4058"/>
      <c r="J72" s="4059"/>
      <c r="K72" s="4060"/>
    </row>
    <row r="73" ht="21.75" customHeight="1">
      <c r="A73" s="4061"/>
      <c r="B73" s="4062"/>
      <c r="C73" s="4063" t="s">
        <v>662</v>
      </c>
      <c r="D73" s="3393">
        <v>0</v>
      </c>
      <c r="E73" s="4064"/>
      <c r="F73" s="4065"/>
      <c r="G73" s="4066"/>
      <c r="H73" s="4067"/>
      <c r="I73" s="4068"/>
      <c r="J73" s="4069"/>
      <c r="K73" s="4070"/>
    </row>
    <row r="74" ht="21.75" customHeight="1">
      <c r="A74" s="4071"/>
      <c r="B74" s="4072"/>
      <c r="C74" s="4073" t="s">
        <v>688</v>
      </c>
      <c r="D74" s="3393">
        <f>IF(D73=0,0,D72/D73*100)</f>
        <v>0</v>
      </c>
      <c r="E74" s="4074" t="s">
        <v>654</v>
      </c>
      <c r="F74" s="4075">
        <v>65</v>
      </c>
      <c r="G74" s="4076">
        <v>80</v>
      </c>
      <c r="H74" s="4077" t="s">
        <v>655</v>
      </c>
      <c r="I74" s="4078"/>
      <c r="J74" s="4079"/>
      <c r="K74" s="4080"/>
    </row>
    <row r="75" ht="21.75" customHeight="1">
      <c r="A75" s="4081" t="s">
        <v>699</v>
      </c>
      <c r="B75" s="4082" t="s">
        <v>679</v>
      </c>
      <c r="C75" s="4083" t="s">
        <v>687</v>
      </c>
      <c r="D75" s="3393">
        <v>0</v>
      </c>
      <c r="E75" s="4084"/>
      <c r="F75" s="4085"/>
      <c r="G75" s="4086"/>
      <c r="H75" s="4087"/>
      <c r="I75" s="4088"/>
      <c r="J75" s="4089"/>
      <c r="K75" s="4090"/>
    </row>
    <row r="76" ht="21.75" customHeight="1">
      <c r="A76" s="4091"/>
      <c r="B76" s="4092"/>
      <c r="C76" s="4093" t="s">
        <v>662</v>
      </c>
      <c r="D76" s="3393">
        <v>0</v>
      </c>
      <c r="E76" s="4094"/>
      <c r="F76" s="4095"/>
      <c r="G76" s="4096"/>
      <c r="H76" s="4097"/>
      <c r="I76" s="4098"/>
      <c r="J76" s="4099"/>
      <c r="K76" s="4100"/>
    </row>
    <row r="77" ht="21.75" customHeight="1">
      <c r="A77" s="4101"/>
      <c r="B77" s="4102"/>
      <c r="C77" s="4103" t="s">
        <v>688</v>
      </c>
      <c r="D77" s="3393">
        <f>IF(D76=0,0,D75/D76*100)</f>
        <v>0</v>
      </c>
      <c r="E77" s="4104" t="s">
        <v>654</v>
      </c>
      <c r="F77" s="4105">
        <v>90</v>
      </c>
      <c r="G77" s="4106">
        <v>105</v>
      </c>
      <c r="H77" s="4107" t="s">
        <v>655</v>
      </c>
      <c r="I77" s="4108"/>
      <c r="J77" s="4109"/>
      <c r="K77" s="4110"/>
    </row>
    <row r="78" ht="21.75" customHeight="1">
      <c r="A78" s="4111" t="s">
        <v>700</v>
      </c>
      <c r="B78" s="4112" t="s">
        <v>679</v>
      </c>
      <c r="C78" s="4113" t="s">
        <v>687</v>
      </c>
      <c r="D78" s="3393">
        <v>0</v>
      </c>
      <c r="E78" s="4114"/>
      <c r="F78" s="4115"/>
      <c r="G78" s="4116"/>
      <c r="H78" s="4117"/>
      <c r="I78" s="4118"/>
      <c r="J78" s="4119"/>
      <c r="K78" s="4120"/>
    </row>
    <row r="79" ht="21.75" customHeight="1">
      <c r="A79" s="4121"/>
      <c r="B79" s="4122"/>
      <c r="C79" s="4123" t="s">
        <v>662</v>
      </c>
      <c r="D79" s="3393">
        <v>0</v>
      </c>
      <c r="E79" s="4124"/>
      <c r="F79" s="4125"/>
      <c r="G79" s="4126"/>
      <c r="H79" s="4127"/>
      <c r="I79" s="4128"/>
      <c r="J79" s="4129"/>
      <c r="K79" s="4130"/>
    </row>
    <row r="80" ht="21.75" customHeight="1">
      <c r="A80" s="4131"/>
      <c r="B80" s="4132"/>
      <c r="C80" s="4133" t="s">
        <v>688</v>
      </c>
      <c r="D80" s="3393">
        <f>IF(D79=0,0,D78/D79*100)</f>
        <v>0</v>
      </c>
      <c r="E80" s="4134" t="s">
        <v>654</v>
      </c>
      <c r="F80" s="4135">
        <v>90</v>
      </c>
      <c r="G80" s="4136">
        <v>105</v>
      </c>
      <c r="H80" s="4137" t="s">
        <v>655</v>
      </c>
      <c r="I80" s="4138"/>
      <c r="J80" s="4139"/>
      <c r="K80" s="4140"/>
    </row>
    <row r="81" ht="21.75" customHeight="1">
      <c r="A81" s="4141" t="s">
        <v>701</v>
      </c>
      <c r="B81" s="4142" t="s">
        <v>679</v>
      </c>
      <c r="C81" s="4143" t="s">
        <v>687</v>
      </c>
      <c r="D81" s="3393">
        <v>0</v>
      </c>
      <c r="E81" s="4144"/>
      <c r="F81" s="4145"/>
      <c r="G81" s="4146"/>
      <c r="H81" s="4147"/>
      <c r="I81" s="4148"/>
      <c r="J81" s="4149"/>
      <c r="K81" s="4150"/>
    </row>
    <row r="82" ht="21.75" customHeight="1">
      <c r="A82" s="4151"/>
      <c r="B82" s="4152"/>
      <c r="C82" s="4153" t="s">
        <v>662</v>
      </c>
      <c r="D82" s="3393">
        <v>0</v>
      </c>
      <c r="E82" s="4154"/>
      <c r="F82" s="4155"/>
      <c r="G82" s="4156"/>
      <c r="H82" s="4157"/>
      <c r="I82" s="4158"/>
      <c r="J82" s="4159"/>
      <c r="K82" s="4160"/>
    </row>
    <row r="83" ht="21.75" customHeight="1">
      <c r="A83" s="4161"/>
      <c r="B83" s="4162"/>
      <c r="C83" s="4163" t="s">
        <v>688</v>
      </c>
      <c r="D83" s="3393">
        <f>IF(D82=0,0,D81/D82*100)</f>
        <v>0</v>
      </c>
      <c r="E83" s="4164" t="s">
        <v>654</v>
      </c>
      <c r="F83" s="4165">
        <v>65</v>
      </c>
      <c r="G83" s="4166">
        <v>80</v>
      </c>
      <c r="H83" s="4167" t="s">
        <v>655</v>
      </c>
      <c r="I83" s="4168"/>
      <c r="J83" s="4169"/>
      <c r="K83" s="4170"/>
    </row>
    <row r="84" ht="21.75" customHeight="1">
      <c r="A84" s="4171" t="s">
        <v>702</v>
      </c>
      <c r="B84" s="4172" t="s">
        <v>679</v>
      </c>
      <c r="C84" s="4173" t="s">
        <v>687</v>
      </c>
      <c r="D84" s="3393">
        <v>0</v>
      </c>
      <c r="E84" s="4174"/>
      <c r="F84" s="4175"/>
      <c r="G84" s="4176"/>
      <c r="H84" s="4177"/>
      <c r="I84" s="4178"/>
      <c r="J84" s="4179"/>
      <c r="K84" s="4180"/>
    </row>
    <row r="85" ht="21.75" customHeight="1">
      <c r="A85" s="4181"/>
      <c r="B85" s="4182"/>
      <c r="C85" s="4183" t="s">
        <v>662</v>
      </c>
      <c r="D85" s="3393">
        <v>0</v>
      </c>
      <c r="E85" s="4184"/>
      <c r="F85" s="4185"/>
      <c r="G85" s="4186"/>
      <c r="H85" s="4187"/>
      <c r="I85" s="4188"/>
      <c r="J85" s="4189"/>
      <c r="K85" s="4190"/>
    </row>
    <row r="86" ht="21.75" customHeight="1">
      <c r="A86" s="4191"/>
      <c r="B86" s="4192"/>
      <c r="C86" s="4193" t="s">
        <v>688</v>
      </c>
      <c r="D86" s="3393">
        <f>IF(D85=0,0,D84/D85*100)</f>
        <v>0</v>
      </c>
      <c r="E86" s="4194" t="s">
        <v>654</v>
      </c>
      <c r="F86" s="4195">
        <v>65</v>
      </c>
      <c r="G86" s="4196">
        <v>80</v>
      </c>
      <c r="H86" s="4197" t="s">
        <v>655</v>
      </c>
      <c r="I86" s="4198"/>
      <c r="J86" s="4199"/>
      <c r="K86" s="4200"/>
    </row>
    <row r="87" ht="21.75" customHeight="1">
      <c r="A87" s="4201" t="s">
        <v>703</v>
      </c>
      <c r="B87" s="4202"/>
      <c r="C87" s="4203"/>
      <c r="D87" s="4204"/>
      <c r="E87" s="4205"/>
      <c r="F87" s="4206"/>
      <c r="G87" s="4207"/>
      <c r="H87" s="4208"/>
      <c r="I87" s="4209"/>
      <c r="J87" s="4210"/>
      <c r="K87" s="4211"/>
    </row>
    <row r="88" ht="21.75" customHeight="1">
      <c r="A88" s="4212" t="s">
        <v>704</v>
      </c>
      <c r="B88" s="4213" t="s">
        <v>705</v>
      </c>
      <c r="C88" s="4214" t="s">
        <v>706</v>
      </c>
      <c r="D88" s="3393">
        <v>0</v>
      </c>
      <c r="E88" s="4215"/>
      <c r="F88" s="4216"/>
      <c r="G88" s="4217"/>
      <c r="H88" s="4218"/>
      <c r="I88" s="4219"/>
      <c r="J88" s="4220"/>
      <c r="K88" s="4221"/>
    </row>
    <row r="89" ht="21.75" customHeight="1">
      <c r="A89" s="4222"/>
      <c r="B89" s="4223"/>
      <c r="C89" s="4224" t="s">
        <v>662</v>
      </c>
      <c r="D89" s="3393">
        <v>0</v>
      </c>
      <c r="E89" s="4225"/>
      <c r="F89" s="4226"/>
      <c r="G89" s="4227"/>
      <c r="H89" s="4228"/>
      <c r="I89" s="4229"/>
      <c r="J89" s="4230"/>
      <c r="K89" s="4231"/>
    </row>
    <row r="90" ht="21.75" customHeight="1">
      <c r="A90" s="4232"/>
      <c r="B90" s="4233"/>
      <c r="C90" s="4234" t="s">
        <v>707</v>
      </c>
      <c r="D90" s="3393">
        <f>IF(D88=0,0,(D89+D137)/D88-1)*100</f>
        <v>0</v>
      </c>
      <c r="E90" s="4235" t="s">
        <v>654</v>
      </c>
      <c r="F90" s="4236">
        <v>5</v>
      </c>
      <c r="G90" s="4237">
        <v>20</v>
      </c>
      <c r="H90" s="4238" t="s">
        <v>655</v>
      </c>
      <c r="I90" s="4239"/>
      <c r="J90" s="4240"/>
      <c r="K90" s="4241"/>
    </row>
    <row r="91" ht="21.75" customHeight="1">
      <c r="A91" s="4242"/>
      <c r="B91" s="4243"/>
      <c r="C91" s="4244" t="s">
        <v>708</v>
      </c>
      <c r="D91" s="3393">
        <f>IF(D88+D92=0,0,((D89+D93+D137)-(D88+D92))*100/(D88+D92))</f>
        <v>0</v>
      </c>
      <c r="E91" s="4245" t="s">
        <v>654</v>
      </c>
      <c r="F91" s="4246">
        <v>5</v>
      </c>
      <c r="G91" s="4247">
        <v>20</v>
      </c>
      <c r="H91" s="4248" t="s">
        <v>655</v>
      </c>
      <c r="I91" s="4249"/>
      <c r="J91" s="4250"/>
      <c r="K91" s="4251"/>
    </row>
    <row r="92" ht="21.75" customHeight="1">
      <c r="A92" s="4252" t="s">
        <v>709</v>
      </c>
      <c r="B92" s="4253" t="s">
        <v>710</v>
      </c>
      <c r="C92" s="4254" t="s">
        <v>706</v>
      </c>
      <c r="D92" s="3393">
        <v>0</v>
      </c>
      <c r="E92" s="4255"/>
      <c r="F92" s="4256"/>
      <c r="G92" s="4257"/>
      <c r="H92" s="4258"/>
      <c r="I92" s="4259"/>
      <c r="J92" s="4260"/>
      <c r="K92" s="4261"/>
    </row>
    <row r="93" ht="21.75" customHeight="1">
      <c r="A93" s="4262"/>
      <c r="B93" s="4263"/>
      <c r="C93" s="4264" t="s">
        <v>662</v>
      </c>
      <c r="D93" s="4265">
        <v>0</v>
      </c>
      <c r="E93" s="4266" t="s">
        <v>654</v>
      </c>
      <c r="F93" s="4267">
        <v>0</v>
      </c>
      <c r="G93" s="4268">
        <v>0</v>
      </c>
      <c r="H93" s="4269" t="s">
        <v>655</v>
      </c>
      <c r="I93" s="4270"/>
      <c r="J93" s="4271"/>
      <c r="K93" s="4272"/>
    </row>
    <row r="94" ht="21.75" customHeight="1">
      <c r="A94" s="4273" t="s">
        <v>711</v>
      </c>
      <c r="B94" s="4274" t="s">
        <v>679</v>
      </c>
      <c r="C94" s="4275" t="s">
        <v>706</v>
      </c>
      <c r="D94" s="3393">
        <v>0</v>
      </c>
      <c r="E94" s="4276"/>
      <c r="F94" s="4277"/>
      <c r="G94" s="4278"/>
      <c r="H94" s="4279"/>
      <c r="I94" s="4280"/>
      <c r="J94" s="4281"/>
      <c r="K94" s="4282"/>
    </row>
    <row r="95" ht="21.75" customHeight="1">
      <c r="A95" s="4283"/>
      <c r="B95" s="4284"/>
      <c r="C95" s="4285" t="s">
        <v>662</v>
      </c>
      <c r="D95" s="3393">
        <v>0</v>
      </c>
      <c r="E95" s="4286"/>
      <c r="F95" s="4287"/>
      <c r="G95" s="4288"/>
      <c r="H95" s="4289"/>
      <c r="I95" s="4290"/>
      <c r="J95" s="4291"/>
      <c r="K95" s="4292"/>
    </row>
    <row r="96" ht="21.75" customHeight="1">
      <c r="A96" s="4293"/>
      <c r="B96" s="4294"/>
      <c r="C96" s="4295" t="s">
        <v>707</v>
      </c>
      <c r="D96" s="3393">
        <f>IF(D94=0,0,D95/D94-1)*100</f>
        <v>0</v>
      </c>
      <c r="E96" s="4296" t="s">
        <v>654</v>
      </c>
      <c r="F96" s="4297">
        <v>0</v>
      </c>
      <c r="G96" s="4298">
        <v>30</v>
      </c>
      <c r="H96" s="4299" t="s">
        <v>655</v>
      </c>
      <c r="I96" s="4300"/>
      <c r="J96" s="4301"/>
      <c r="K96" s="4302"/>
    </row>
    <row r="97" ht="21.75" customHeight="1">
      <c r="A97" s="4303" t="s">
        <v>712</v>
      </c>
      <c r="B97" s="4304" t="s">
        <v>679</v>
      </c>
      <c r="C97" s="4305" t="s">
        <v>706</v>
      </c>
      <c r="D97" s="3393">
        <v>0</v>
      </c>
      <c r="E97" s="4306"/>
      <c r="F97" s="4307"/>
      <c r="G97" s="4308"/>
      <c r="H97" s="4309"/>
      <c r="I97" s="4310"/>
      <c r="J97" s="4311"/>
      <c r="K97" s="4312"/>
    </row>
    <row r="98" ht="21.75" customHeight="1">
      <c r="A98" s="4313"/>
      <c r="B98" s="4314"/>
      <c r="C98" s="4315" t="s">
        <v>662</v>
      </c>
      <c r="D98" s="3393">
        <v>0</v>
      </c>
      <c r="E98" s="4316"/>
      <c r="F98" s="4317"/>
      <c r="G98" s="4318"/>
      <c r="H98" s="4319"/>
      <c r="I98" s="4320"/>
      <c r="J98" s="4321"/>
      <c r="K98" s="4322"/>
    </row>
    <row r="99" ht="21.75" customHeight="1">
      <c r="A99" s="4323"/>
      <c r="B99" s="4324"/>
      <c r="C99" s="4325" t="s">
        <v>707</v>
      </c>
      <c r="D99" s="3393">
        <f>IF(D97=0,0,D98/D97-1)*100</f>
        <v>0</v>
      </c>
      <c r="E99" s="4326" t="s">
        <v>654</v>
      </c>
      <c r="F99" s="4327">
        <v>0</v>
      </c>
      <c r="G99" s="4328">
        <v>20</v>
      </c>
      <c r="H99" s="4329" t="s">
        <v>655</v>
      </c>
      <c r="I99" s="4330"/>
      <c r="J99" s="4331"/>
      <c r="K99" s="4332"/>
    </row>
    <row r="100" ht="21.75" customHeight="1">
      <c r="A100" s="4333" t="s">
        <v>713</v>
      </c>
      <c r="B100" s="4334" t="s">
        <v>679</v>
      </c>
      <c r="C100" s="4335" t="s">
        <v>706</v>
      </c>
      <c r="D100" s="3393">
        <v>0</v>
      </c>
      <c r="E100" s="4336"/>
      <c r="F100" s="4337"/>
      <c r="G100" s="4338"/>
      <c r="H100" s="4339"/>
      <c r="I100" s="4340"/>
      <c r="J100" s="4341"/>
      <c r="K100" s="4342"/>
    </row>
    <row r="101" ht="21.75" customHeight="1">
      <c r="A101" s="4343"/>
      <c r="B101" s="4344"/>
      <c r="C101" s="4345" t="s">
        <v>662</v>
      </c>
      <c r="D101" s="3393">
        <v>0</v>
      </c>
      <c r="E101" s="4346"/>
      <c r="F101" s="4347"/>
      <c r="G101" s="4348"/>
      <c r="H101" s="4349"/>
      <c r="I101" s="4350"/>
      <c r="J101" s="4351"/>
      <c r="K101" s="4352"/>
    </row>
    <row r="102" ht="21.75" customHeight="1">
      <c r="A102" s="4353"/>
      <c r="B102" s="4354"/>
      <c r="C102" s="4355" t="s">
        <v>707</v>
      </c>
      <c r="D102" s="3393">
        <f>IF(D100=0,0,D101/D100-1)*100</f>
        <v>0</v>
      </c>
      <c r="E102" s="4356"/>
      <c r="F102" s="4357">
        <v>0</v>
      </c>
      <c r="G102" s="4358">
        <v>20</v>
      </c>
      <c r="H102" s="4359" t="s">
        <v>655</v>
      </c>
      <c r="I102" s="4360"/>
      <c r="J102" s="4361"/>
      <c r="K102" s="4362"/>
    </row>
    <row r="103" ht="21.75" customHeight="1">
      <c r="A103" s="4363" t="s">
        <v>714</v>
      </c>
      <c r="B103" s="4364" t="s">
        <v>679</v>
      </c>
      <c r="C103" s="4365" t="s">
        <v>706</v>
      </c>
      <c r="D103" s="3873">
        <v>0</v>
      </c>
      <c r="E103" s="4366"/>
      <c r="F103" s="4367"/>
      <c r="G103" s="4368"/>
      <c r="H103" s="4369"/>
      <c r="I103" s="4370"/>
      <c r="J103" s="4371"/>
      <c r="K103" s="4372"/>
    </row>
    <row r="104" ht="21.75" customHeight="1">
      <c r="A104" s="4373"/>
      <c r="B104" s="4374"/>
      <c r="C104" s="4375" t="s">
        <v>662</v>
      </c>
      <c r="D104" s="3873">
        <v>0</v>
      </c>
      <c r="E104" s="4376"/>
      <c r="F104" s="4377"/>
      <c r="G104" s="4378"/>
      <c r="H104" s="4379"/>
      <c r="I104" s="4380"/>
      <c r="J104" s="4381"/>
      <c r="K104" s="4382"/>
    </row>
    <row r="105" ht="21.75" customHeight="1">
      <c r="A105" s="4383"/>
      <c r="B105" s="4384"/>
      <c r="C105" s="4385" t="s">
        <v>707</v>
      </c>
      <c r="D105" s="3393">
        <f>IF(D103=0,0,D104/D103-1)*100</f>
        <v>0</v>
      </c>
      <c r="E105" s="4386" t="s">
        <v>654</v>
      </c>
      <c r="F105" s="4387">
        <v>0</v>
      </c>
      <c r="G105" s="4388">
        <v>10</v>
      </c>
      <c r="H105" s="4389" t="s">
        <v>655</v>
      </c>
      <c r="I105" s="4390"/>
      <c r="J105" s="4391"/>
      <c r="K105" s="4392"/>
    </row>
    <row r="106" ht="21.75" customHeight="1">
      <c r="A106" s="4393" t="s">
        <v>715</v>
      </c>
      <c r="B106" s="4394" t="s">
        <v>679</v>
      </c>
      <c r="C106" s="4395" t="s">
        <v>706</v>
      </c>
      <c r="D106" s="3873">
        <v>0</v>
      </c>
      <c r="E106" s="4396"/>
      <c r="F106" s="4397"/>
      <c r="G106" s="4398"/>
      <c r="H106" s="4399"/>
      <c r="I106" s="4400"/>
      <c r="J106" s="4401"/>
      <c r="K106" s="4402"/>
    </row>
    <row r="107" ht="21.75" customHeight="1">
      <c r="A107" s="4403"/>
      <c r="B107" s="4404"/>
      <c r="C107" s="4405" t="s">
        <v>662</v>
      </c>
      <c r="D107" s="3873">
        <v>0</v>
      </c>
      <c r="E107" s="4406"/>
      <c r="F107" s="4407"/>
      <c r="G107" s="4408"/>
      <c r="H107" s="4409"/>
      <c r="I107" s="4410"/>
      <c r="J107" s="4411"/>
      <c r="K107" s="4412"/>
    </row>
    <row r="108" ht="21.75" customHeight="1">
      <c r="A108" s="4413"/>
      <c r="B108" s="4414"/>
      <c r="C108" s="4415" t="s">
        <v>707</v>
      </c>
      <c r="D108" s="3393">
        <f>IF(D106=0,0,D107/D106-1)*100</f>
        <v>0</v>
      </c>
      <c r="E108" s="4416" t="s">
        <v>654</v>
      </c>
      <c r="F108" s="4417">
        <v>0</v>
      </c>
      <c r="G108" s="4418">
        <v>10</v>
      </c>
      <c r="H108" s="4419" t="s">
        <v>655</v>
      </c>
      <c r="I108" s="4420"/>
      <c r="J108" s="4421"/>
      <c r="K108" s="4422"/>
    </row>
    <row r="109" ht="21.75" customHeight="1">
      <c r="A109" s="4423" t="s">
        <v>716</v>
      </c>
      <c r="B109" s="4424" t="s">
        <v>679</v>
      </c>
      <c r="C109" s="4425" t="s">
        <v>706</v>
      </c>
      <c r="D109" s="3873">
        <v>0</v>
      </c>
      <c r="E109" s="4426"/>
      <c r="F109" s="4427"/>
      <c r="G109" s="4428"/>
      <c r="H109" s="4429"/>
      <c r="I109" s="4430"/>
      <c r="J109" s="4431"/>
      <c r="K109" s="4432"/>
    </row>
    <row r="110" ht="21.75" customHeight="1">
      <c r="A110" s="4433"/>
      <c r="B110" s="4434"/>
      <c r="C110" s="4435" t="s">
        <v>662</v>
      </c>
      <c r="D110" s="3873">
        <v>0</v>
      </c>
      <c r="E110" s="4436"/>
      <c r="F110" s="4437"/>
      <c r="G110" s="4438"/>
      <c r="H110" s="4439"/>
      <c r="I110" s="4440"/>
      <c r="J110" s="4441"/>
      <c r="K110" s="4442"/>
    </row>
    <row r="111" ht="21.75" customHeight="1">
      <c r="A111" s="4443"/>
      <c r="B111" s="4444"/>
      <c r="C111" s="4445" t="s">
        <v>707</v>
      </c>
      <c r="D111" s="3393">
        <f>IF(D106=0,0,D110/D109-1)*100</f>
        <v>0</v>
      </c>
      <c r="E111" s="4446" t="s">
        <v>654</v>
      </c>
      <c r="F111" s="4447">
        <v>0</v>
      </c>
      <c r="G111" s="4448">
        <v>10</v>
      </c>
      <c r="H111" s="4449" t="s">
        <v>655</v>
      </c>
      <c r="I111" s="4450"/>
      <c r="J111" s="4451"/>
      <c r="K111" s="4452"/>
    </row>
    <row r="112" ht="21.75" customHeight="1">
      <c r="A112" s="4453" t="s">
        <v>717</v>
      </c>
      <c r="B112" s="4454" t="s">
        <v>679</v>
      </c>
      <c r="C112" s="4455" t="s">
        <v>706</v>
      </c>
      <c r="D112" s="3393">
        <v>0</v>
      </c>
      <c r="E112" s="4456"/>
      <c r="F112" s="4457"/>
      <c r="G112" s="4458"/>
      <c r="H112" s="4459"/>
      <c r="I112" s="4460"/>
      <c r="J112" s="4461"/>
      <c r="K112" s="4462"/>
    </row>
    <row r="113" ht="21.75" customHeight="1">
      <c r="A113" s="4463"/>
      <c r="B113" s="4464"/>
      <c r="C113" s="4465" t="s">
        <v>662</v>
      </c>
      <c r="D113" s="3393">
        <v>0</v>
      </c>
      <c r="E113" s="4466"/>
      <c r="F113" s="4467"/>
      <c r="G113" s="4468"/>
      <c r="H113" s="4469"/>
      <c r="I113" s="4470"/>
      <c r="J113" s="4471"/>
      <c r="K113" s="4472"/>
    </row>
    <row r="114" ht="21.75" customHeight="1">
      <c r="A114" s="4473"/>
      <c r="B114" s="4474"/>
      <c r="C114" s="4475" t="s">
        <v>707</v>
      </c>
      <c r="D114" s="3393">
        <f>IF(D112=0,0,D113/D112*100-100)</f>
        <v>0</v>
      </c>
      <c r="E114" s="4476" t="s">
        <v>654</v>
      </c>
      <c r="F114" s="4477">
        <v>-30</v>
      </c>
      <c r="G114" s="4478">
        <v>0</v>
      </c>
      <c r="H114" s="4479" t="s">
        <v>655</v>
      </c>
      <c r="I114" s="4480"/>
      <c r="J114" s="4481"/>
      <c r="K114" s="4482"/>
    </row>
    <row r="115" ht="21.75" customHeight="1">
      <c r="A115" s="4483" t="s">
        <v>718</v>
      </c>
      <c r="B115" s="4484" t="s">
        <v>679</v>
      </c>
      <c r="C115" s="4485" t="s">
        <v>706</v>
      </c>
      <c r="D115" s="3873">
        <v>0</v>
      </c>
      <c r="E115" s="4486"/>
      <c r="F115" s="4487"/>
      <c r="G115" s="4488"/>
      <c r="H115" s="4489"/>
      <c r="I115" s="4490"/>
      <c r="J115" s="4491"/>
      <c r="K115" s="4492"/>
    </row>
    <row r="116" ht="21.75" customHeight="1">
      <c r="A116" s="4493"/>
      <c r="B116" s="4494"/>
      <c r="C116" s="4495" t="s">
        <v>662</v>
      </c>
      <c r="D116" s="3873">
        <v>0</v>
      </c>
      <c r="E116" s="4496"/>
      <c r="F116" s="4497"/>
      <c r="G116" s="4498"/>
      <c r="H116" s="4499"/>
      <c r="I116" s="4500"/>
      <c r="J116" s="4501"/>
      <c r="K116" s="4502"/>
    </row>
    <row r="117" ht="21.75" customHeight="1">
      <c r="A117" s="4503"/>
      <c r="B117" s="4504"/>
      <c r="C117" s="4505" t="s">
        <v>707</v>
      </c>
      <c r="D117" s="3393">
        <f>IF(D115=0,0,D116/D115-1)*100</f>
        <v>0</v>
      </c>
      <c r="E117" s="4506" t="s">
        <v>654</v>
      </c>
      <c r="F117" s="4507">
        <v>0</v>
      </c>
      <c r="G117" s="4508">
        <v>10</v>
      </c>
      <c r="H117" s="4509" t="s">
        <v>655</v>
      </c>
      <c r="I117" s="4510"/>
      <c r="J117" s="4511"/>
      <c r="K117" s="4512"/>
    </row>
    <row r="118" ht="21.75" customHeight="1">
      <c r="A118" s="4513" t="s">
        <v>719</v>
      </c>
      <c r="B118" s="4514" t="s">
        <v>679</v>
      </c>
      <c r="C118" s="4515" t="s">
        <v>706</v>
      </c>
      <c r="D118" s="3393">
        <v>0</v>
      </c>
      <c r="E118" s="4516"/>
      <c r="F118" s="4517"/>
      <c r="G118" s="4518"/>
      <c r="H118" s="4519"/>
      <c r="I118" s="4520"/>
      <c r="J118" s="4521"/>
      <c r="K118" s="4522"/>
    </row>
    <row r="119" ht="21.75" customHeight="1">
      <c r="A119" s="4523"/>
      <c r="B119" s="4524"/>
      <c r="C119" s="4525" t="s">
        <v>662</v>
      </c>
      <c r="D119" s="3393">
        <v>0</v>
      </c>
      <c r="E119" s="4526"/>
      <c r="F119" s="4527"/>
      <c r="G119" s="4528"/>
      <c r="H119" s="4529"/>
      <c r="I119" s="4530"/>
      <c r="J119" s="4531"/>
      <c r="K119" s="4532"/>
    </row>
    <row r="120" ht="21.75" customHeight="1">
      <c r="A120" s="4533"/>
      <c r="B120" s="4534"/>
      <c r="C120" s="4535" t="s">
        <v>707</v>
      </c>
      <c r="D120" s="3393">
        <f>IF(D118=0,0,D119/D118*100-100)</f>
        <v>0</v>
      </c>
      <c r="E120" s="4536" t="s">
        <v>654</v>
      </c>
      <c r="F120" s="4537">
        <v>0</v>
      </c>
      <c r="G120" s="4538">
        <v>10</v>
      </c>
      <c r="H120" s="4539" t="s">
        <v>655</v>
      </c>
      <c r="I120" s="4540"/>
      <c r="J120" s="4541"/>
      <c r="K120" s="4542"/>
    </row>
    <row r="121" ht="21.75" customHeight="1">
      <c r="A121" s="4543" t="s">
        <v>720</v>
      </c>
      <c r="B121" s="4544" t="s">
        <v>679</v>
      </c>
      <c r="C121" s="4545" t="s">
        <v>706</v>
      </c>
      <c r="D121" s="3873">
        <v>0</v>
      </c>
      <c r="E121" s="4546"/>
      <c r="F121" s="4547"/>
      <c r="G121" s="4548"/>
      <c r="H121" s="4549"/>
      <c r="I121" s="4550"/>
      <c r="J121" s="4551"/>
      <c r="K121" s="4552"/>
    </row>
    <row r="122" ht="21.75" customHeight="1">
      <c r="A122" s="4553"/>
      <c r="B122" s="4554"/>
      <c r="C122" s="4555" t="s">
        <v>662</v>
      </c>
      <c r="D122" s="3873">
        <v>0</v>
      </c>
      <c r="E122" s="4556"/>
      <c r="F122" s="4557"/>
      <c r="G122" s="4558"/>
      <c r="H122" s="4559"/>
      <c r="I122" s="4560"/>
      <c r="J122" s="4561"/>
      <c r="K122" s="4562"/>
    </row>
    <row r="123" ht="21.75" customHeight="1">
      <c r="A123" s="4563"/>
      <c r="B123" s="4564"/>
      <c r="C123" s="4565" t="s">
        <v>707</v>
      </c>
      <c r="D123" s="3393">
        <f>IF(D122=0,0,D122/D121-1)*100</f>
        <v>0</v>
      </c>
      <c r="E123" s="4566" t="s">
        <v>654</v>
      </c>
      <c r="F123" s="4567">
        <v>0</v>
      </c>
      <c r="G123" s="4568">
        <v>10</v>
      </c>
      <c r="H123" s="4569" t="s">
        <v>655</v>
      </c>
      <c r="I123" s="4570"/>
      <c r="J123" s="4571"/>
      <c r="K123" s="4572"/>
    </row>
    <row r="124" ht="21.75" customHeight="1">
      <c r="A124" s="4573" t="s">
        <v>721</v>
      </c>
      <c r="B124" s="4574" t="s">
        <v>679</v>
      </c>
      <c r="C124" s="4575" t="s">
        <v>706</v>
      </c>
      <c r="D124" s="3873">
        <v>0</v>
      </c>
      <c r="E124" s="4576"/>
      <c r="F124" s="4577"/>
      <c r="G124" s="4578"/>
      <c r="H124" s="4579"/>
      <c r="I124" s="4580"/>
      <c r="J124" s="4581"/>
      <c r="K124" s="4582"/>
    </row>
    <row r="125" ht="21.75" customHeight="1">
      <c r="A125" s="4583"/>
      <c r="B125" s="4584"/>
      <c r="C125" s="4585" t="s">
        <v>662</v>
      </c>
      <c r="D125" s="3873">
        <v>0</v>
      </c>
      <c r="E125" s="4586"/>
      <c r="F125" s="4587"/>
      <c r="G125" s="4588"/>
      <c r="H125" s="4589"/>
      <c r="I125" s="4590"/>
      <c r="J125" s="4591"/>
      <c r="K125" s="4592"/>
    </row>
    <row r="126" ht="21.75" customHeight="1">
      <c r="A126" s="4593"/>
      <c r="B126" s="4594"/>
      <c r="C126" s="4595" t="s">
        <v>707</v>
      </c>
      <c r="D126" s="3393">
        <f>IF(D125=0,0,D125/D124-1)*100</f>
        <v>0</v>
      </c>
      <c r="E126" s="4596" t="s">
        <v>654</v>
      </c>
      <c r="F126" s="4597">
        <v>0</v>
      </c>
      <c r="G126" s="4598">
        <v>10</v>
      </c>
      <c r="H126" s="4599" t="s">
        <v>655</v>
      </c>
      <c r="I126" s="4600"/>
      <c r="J126" s="4601"/>
      <c r="K126" s="4602"/>
    </row>
    <row r="127" ht="21.75" customHeight="1">
      <c r="A127" s="4603" t="s">
        <v>722</v>
      </c>
      <c r="B127" s="4604" t="s">
        <v>679</v>
      </c>
      <c r="C127" s="4605" t="s">
        <v>706</v>
      </c>
      <c r="D127" s="3873">
        <v>0</v>
      </c>
      <c r="E127" s="4606"/>
      <c r="F127" s="4607"/>
      <c r="G127" s="4608"/>
      <c r="H127" s="4609"/>
      <c r="I127" s="4610"/>
      <c r="J127" s="4611"/>
      <c r="K127" s="4612"/>
    </row>
    <row r="128" ht="21.75" customHeight="1">
      <c r="A128" s="4613"/>
      <c r="B128" s="4614"/>
      <c r="C128" s="4615" t="s">
        <v>662</v>
      </c>
      <c r="D128" s="3873">
        <v>0</v>
      </c>
      <c r="E128" s="4616"/>
      <c r="F128" s="4617"/>
      <c r="G128" s="4618"/>
      <c r="H128" s="4619"/>
      <c r="I128" s="4620"/>
      <c r="J128" s="4621"/>
      <c r="K128" s="4622"/>
    </row>
    <row r="129" ht="21.75" customHeight="1">
      <c r="A129" s="4623"/>
      <c r="B129" s="4624"/>
      <c r="C129" s="4625" t="s">
        <v>707</v>
      </c>
      <c r="D129" s="3393">
        <f>IF(D128=0,0,D128/D127-1)*100</f>
        <v>0</v>
      </c>
      <c r="E129" s="4626" t="s">
        <v>654</v>
      </c>
      <c r="F129" s="4627">
        <v>0</v>
      </c>
      <c r="G129" s="4628">
        <v>10</v>
      </c>
      <c r="H129" s="4629" t="s">
        <v>655</v>
      </c>
      <c r="I129" s="4630"/>
      <c r="J129" s="4631"/>
      <c r="K129" s="4632"/>
    </row>
    <row r="130" ht="21.75" customHeight="1">
      <c r="A130" s="4633" t="s">
        <v>723</v>
      </c>
      <c r="B130" s="4634" t="s">
        <v>679</v>
      </c>
      <c r="C130" s="4635" t="s">
        <v>706</v>
      </c>
      <c r="D130" s="3393">
        <v>0</v>
      </c>
      <c r="E130" s="4636"/>
      <c r="F130" s="4637"/>
      <c r="G130" s="4638"/>
      <c r="H130" s="4639"/>
      <c r="I130" s="4640"/>
      <c r="J130" s="4641"/>
      <c r="K130" s="4642"/>
    </row>
    <row r="131" ht="21.75" customHeight="1">
      <c r="A131" s="4643"/>
      <c r="B131" s="4644"/>
      <c r="C131" s="4645" t="s">
        <v>662</v>
      </c>
      <c r="D131" s="3393">
        <v>0</v>
      </c>
      <c r="E131" s="4646"/>
      <c r="F131" s="4647"/>
      <c r="G131" s="4648"/>
      <c r="H131" s="4649"/>
      <c r="I131" s="4650"/>
      <c r="J131" s="4651"/>
      <c r="K131" s="4652"/>
    </row>
    <row r="132" ht="21.75" customHeight="1">
      <c r="A132" s="4653"/>
      <c r="B132" s="4654"/>
      <c r="C132" s="4655" t="s">
        <v>707</v>
      </c>
      <c r="D132" s="3393">
        <f>IF(D130=0,0,D131/D130-1)*100</f>
        <v>0</v>
      </c>
      <c r="E132" s="4656" t="s">
        <v>654</v>
      </c>
      <c r="F132" s="4657">
        <v>5</v>
      </c>
      <c r="G132" s="4658">
        <v>20</v>
      </c>
      <c r="H132" s="4659" t="s">
        <v>655</v>
      </c>
      <c r="I132" s="4660"/>
      <c r="J132" s="4661"/>
      <c r="K132" s="4662"/>
    </row>
    <row r="133" ht="21.75" customHeight="1">
      <c r="A133" s="4663" t="s">
        <v>724</v>
      </c>
      <c r="B133" s="4664" t="s">
        <v>679</v>
      </c>
      <c r="C133" s="4665" t="s">
        <v>706</v>
      </c>
      <c r="D133" s="3393">
        <v>0</v>
      </c>
      <c r="E133" s="4666"/>
      <c r="F133" s="4667"/>
      <c r="G133" s="4668"/>
      <c r="H133" s="4669"/>
      <c r="I133" s="4670"/>
      <c r="J133" s="4671"/>
      <c r="K133" s="4672"/>
    </row>
    <row r="134" ht="21.75" customHeight="1">
      <c r="A134" s="4673"/>
      <c r="B134" s="4674"/>
      <c r="C134" s="4675" t="s">
        <v>662</v>
      </c>
      <c r="D134" s="3393">
        <v>0</v>
      </c>
      <c r="E134" s="4676"/>
      <c r="F134" s="4677"/>
      <c r="G134" s="4678"/>
      <c r="H134" s="4679"/>
      <c r="I134" s="4680"/>
      <c r="J134" s="4681"/>
      <c r="K134" s="4682"/>
    </row>
    <row r="135" ht="21.75" customHeight="1">
      <c r="A135" s="4683"/>
      <c r="B135" s="4684"/>
      <c r="C135" s="4685" t="s">
        <v>707</v>
      </c>
      <c r="D135" s="3445">
        <f>IF(D133=0,0,D134/D133-1)*100</f>
        <v>0</v>
      </c>
      <c r="E135" s="4686" t="s">
        <v>654</v>
      </c>
      <c r="F135" s="4687">
        <v>5</v>
      </c>
      <c r="G135" s="4688">
        <v>20</v>
      </c>
      <c r="H135" s="4689" t="s">
        <v>655</v>
      </c>
      <c r="I135" s="4690"/>
      <c r="J135" s="4691"/>
      <c r="K135" s="4692"/>
    </row>
    <row r="136" ht="21.75" customHeight="1">
      <c r="A136" s="4693" t="s">
        <v>725</v>
      </c>
      <c r="B136" s="4694"/>
      <c r="C136" s="4695"/>
      <c r="D136" s="4696"/>
      <c r="E136" s="4697"/>
      <c r="F136" s="4698"/>
      <c r="G136" s="4699"/>
      <c r="H136" s="4700"/>
      <c r="I136" s="4701"/>
      <c r="J136" s="4702"/>
      <c r="K136" s="4703"/>
    </row>
    <row r="137" ht="23.25" customHeight="1">
      <c r="A137" s="4704" t="s">
        <v>726</v>
      </c>
      <c r="B137" s="4705" t="s">
        <v>727</v>
      </c>
      <c r="C137" s="4706" t="s">
        <v>662</v>
      </c>
      <c r="D137" s="4707">
        <v>0</v>
      </c>
      <c r="E137" s="4708" t="s">
        <v>654</v>
      </c>
      <c r="F137" s="4709">
        <v>0</v>
      </c>
      <c r="G137" s="4710">
        <v>0</v>
      </c>
      <c r="H137" s="4711" t="s">
        <v>655</v>
      </c>
      <c r="I137" s="4712"/>
      <c r="J137" s="4713"/>
      <c r="K137" s="4714"/>
    </row>
    <row r="138" ht="21.75" customHeight="1">
      <c r="A138" s="4715"/>
      <c r="B138" s="4716"/>
      <c r="C138" s="4717"/>
      <c r="D138" s="4718"/>
      <c r="E138" s="4719"/>
      <c r="F138" s="4720"/>
      <c r="G138" s="4721"/>
      <c r="H138" s="4722"/>
      <c r="I138" s="4723"/>
      <c r="J138" s="4724"/>
      <c r="K138" s="4725"/>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I28"/>
    <mergeCell ref="A29:A31"/>
    <mergeCell ref="B29:B31"/>
    <mergeCell ref="A32:A34"/>
    <mergeCell ref="B32:B34"/>
    <mergeCell ref="A35:A37"/>
    <mergeCell ref="B35:B37"/>
    <mergeCell ref="A38:A40"/>
    <mergeCell ref="B38:B40"/>
    <mergeCell ref="A41:I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I87"/>
    <mergeCell ref="A88:A91"/>
    <mergeCell ref="B88:B91"/>
    <mergeCell ref="A92:A93"/>
    <mergeCell ref="B92:B93"/>
    <mergeCell ref="A94:A96"/>
    <mergeCell ref="B94:B96"/>
    <mergeCell ref="A97:A99"/>
    <mergeCell ref="B97:B99"/>
    <mergeCell ref="A100:A102"/>
    <mergeCell ref="B100:B102"/>
    <mergeCell ref="A103:A105"/>
    <mergeCell ref="B103:B105"/>
    <mergeCell ref="A106:A108"/>
    <mergeCell ref="B106:B108"/>
    <mergeCell ref="A109:A111"/>
    <mergeCell ref="B109:B111"/>
    <mergeCell ref="A112:A114"/>
    <mergeCell ref="B112:B114"/>
    <mergeCell ref="A115:A117"/>
    <mergeCell ref="B115:B117"/>
    <mergeCell ref="A118:A120"/>
    <mergeCell ref="B118:B120"/>
    <mergeCell ref="A121:A123"/>
    <mergeCell ref="B121:B123"/>
    <mergeCell ref="A124:A126"/>
    <mergeCell ref="B124:B126"/>
    <mergeCell ref="A127:A129"/>
    <mergeCell ref="B127:B129"/>
    <mergeCell ref="A130:A132"/>
    <mergeCell ref="B130:B132"/>
    <mergeCell ref="A133:A135"/>
    <mergeCell ref="B133:B135"/>
    <mergeCell ref="A136:K136"/>
    <mergeCell ref="A138:I138"/>
  </mergeCells>
  <printOptions horizontalCentered="1"/>
  <pageMargins left="1.18110236220472" right="1.18110236220472" top="1.18110236220472" bottom="1.18110236220472" header="0.51181" footer="0.51181"/>
  <pageSetup paperSize="9" scale="75" pageOrder="overThenDown" orientation="landscape" errors="blank"/>
</worksheet>
</file>

<file path=xl/worksheets/sheet19.xml><?xml version="1.0" encoding="utf-8"?>
<worksheet xmlns="http://schemas.openxmlformats.org/spreadsheetml/2006/main" xmlns:r="http://schemas.openxmlformats.org/officeDocument/2006/relationships">
  <dimension ref="A1:K263"/>
  <sheetViews>
    <sheetView topLeftCell="A1" zoomScaleNormal="100" zoomScalePageLayoutView="60" workbookViewId="0">
      <pane topLeftCell="F250" activePane="bottomRight" state="frozen"/>
      <selection activeCell="A1" sqref="A1"/>
    </sheetView>
  </sheetViews>
  <sheetFormatPr defaultColWidth="8" defaultRowHeight="14.25"/>
  <cols>
    <col min="1" max="1" width="23.3764705882353" style="16"/>
    <col min="2" max="2" width="21.7960784313726" style="16"/>
    <col min="3" max="3" width="30.6901960784314" style="16"/>
    <col min="4" max="4" width="26.9607843137255" style="16"/>
    <col min="5" max="5" width="5.44705882352941" style="16"/>
    <col min="6" max="6" width="9.74901960784314" style="16"/>
    <col min="7" max="7" width="10.3254901960784" style="16"/>
    <col min="8" max="8" width="6.59607843137255" style="16"/>
    <col min="9" max="9" width="37.8588235294118" style="16"/>
    <col min="10" max="10" width="37.8588235294118" style="16"/>
    <col min="11" max="11" width="37.8588235294118" style="16"/>
  </cols>
  <sheetData>
    <row r="1" ht="39" customHeight="1">
      <c r="A1" s="4726" t="s">
        <v>728</v>
      </c>
      <c r="B1" s="4727"/>
      <c r="C1" s="4728"/>
      <c r="D1" s="4729"/>
      <c r="E1" s="4730"/>
      <c r="F1" s="4731"/>
      <c r="G1" s="4732"/>
      <c r="H1" s="4733"/>
      <c r="I1" s="4734"/>
      <c r="J1" s="4735"/>
      <c r="K1" s="4736"/>
    </row>
    <row r="2" ht="15.75" customHeight="1">
      <c r="A2" s="4737"/>
      <c r="B2" s="4738"/>
      <c r="C2" s="4739"/>
      <c r="D2" s="4740"/>
      <c r="E2" s="4741"/>
      <c r="F2" s="4742"/>
      <c r="G2" s="4743"/>
      <c r="H2" s="4744"/>
      <c r="I2" s="4745"/>
      <c r="J2" s="4746"/>
      <c r="K2" s="4747" t="s">
        <v>729</v>
      </c>
    </row>
    <row r="3" ht="15.75" customHeight="1">
      <c r="A3" s="4748" t="s">
        <v>50</v>
      </c>
      <c r="B3" s="4749"/>
      <c r="C3" s="4750"/>
      <c r="D3" s="4751"/>
      <c r="E3" s="4752"/>
      <c r="F3" s="4753"/>
      <c r="G3" s="4754"/>
      <c r="H3" s="4755"/>
      <c r="I3" s="4756"/>
      <c r="J3" s="4757"/>
      <c r="K3" s="4758" t="s">
        <v>730</v>
      </c>
    </row>
    <row r="4" ht="23.25" customHeight="1">
      <c r="A4" s="4759" t="s">
        <v>355</v>
      </c>
      <c r="B4" s="4760" t="s">
        <v>637</v>
      </c>
      <c r="C4" s="4761" t="s">
        <v>638</v>
      </c>
      <c r="D4" s="4762" t="s">
        <v>639</v>
      </c>
      <c r="E4" s="4763" t="s">
        <v>640</v>
      </c>
      <c r="F4" s="4764" t="s">
        <v>641</v>
      </c>
      <c r="G4" s="4765"/>
      <c r="H4" s="4766" t="s">
        <v>642</v>
      </c>
      <c r="I4" s="4767" t="s">
        <v>643</v>
      </c>
      <c r="J4" s="4768" t="s">
        <v>644</v>
      </c>
      <c r="K4" s="4769" t="s">
        <v>645</v>
      </c>
    </row>
    <row r="5" ht="23.25" customHeight="1">
      <c r="A5" s="4770"/>
      <c r="B5" s="4771"/>
      <c r="C5" s="4772"/>
      <c r="D5" s="4773"/>
      <c r="E5" s="4774"/>
      <c r="F5" s="4775" t="s">
        <v>646</v>
      </c>
      <c r="G5" s="4776" t="s">
        <v>647</v>
      </c>
      <c r="H5" s="4777"/>
      <c r="I5" s="4778"/>
      <c r="J5" s="4779"/>
      <c r="K5" s="4780"/>
    </row>
    <row r="6" ht="23.25" customHeight="1">
      <c r="A6" s="4781" t="s">
        <v>731</v>
      </c>
      <c r="B6" s="4782"/>
      <c r="C6" s="4783"/>
      <c r="D6" s="4784"/>
      <c r="E6" s="4785"/>
      <c r="F6" s="4786"/>
      <c r="G6" s="4787"/>
      <c r="H6" s="4788"/>
      <c r="I6" s="4789"/>
      <c r="J6" s="4790"/>
      <c r="K6" s="4791"/>
    </row>
    <row r="7" ht="25.5" customHeight="1">
      <c r="A7" s="4792" t="s">
        <v>732</v>
      </c>
      <c r="B7" s="4793" t="s">
        <v>733</v>
      </c>
      <c r="C7" s="4794" t="s">
        <v>662</v>
      </c>
      <c r="D7" s="3393">
        <v>0</v>
      </c>
      <c r="E7" s="4795"/>
      <c r="F7" s="4796"/>
      <c r="G7" s="4797"/>
      <c r="H7" s="4798"/>
      <c r="I7" s="4799"/>
      <c r="J7" s="4800"/>
      <c r="K7" s="4801"/>
    </row>
    <row r="8" ht="25.5" customHeight="1">
      <c r="A8" s="4802"/>
      <c r="B8" s="4803"/>
      <c r="C8" s="4804" t="s">
        <v>81</v>
      </c>
      <c r="D8" s="3393">
        <v>0</v>
      </c>
      <c r="E8" s="4805"/>
      <c r="F8" s="4806"/>
      <c r="G8" s="4807"/>
      <c r="H8" s="4808"/>
      <c r="I8" s="4809"/>
      <c r="J8" s="4810"/>
      <c r="K8" s="4811"/>
    </row>
    <row r="9" ht="25.5" customHeight="1">
      <c r="A9" s="4812"/>
      <c r="B9" s="4813"/>
      <c r="C9" s="4814" t="s">
        <v>734</v>
      </c>
      <c r="D9" s="3393">
        <f>D8-D7</f>
        <v>0</v>
      </c>
      <c r="E9" s="4815"/>
      <c r="F9" s="4816"/>
      <c r="G9" s="4817"/>
      <c r="H9" s="4818"/>
      <c r="I9" s="4819"/>
      <c r="J9" s="4820"/>
      <c r="K9" s="4821"/>
    </row>
    <row r="10" ht="25.5" customHeight="1">
      <c r="A10" s="4822"/>
      <c r="B10" s="4823"/>
      <c r="C10" s="4824" t="s">
        <v>735</v>
      </c>
      <c r="D10" s="3393">
        <f>IF(D7=0,0,D9/D7*100)</f>
        <v>0</v>
      </c>
      <c r="E10" s="4825" t="s">
        <v>654</v>
      </c>
      <c r="F10" s="4826">
        <v>5</v>
      </c>
      <c r="G10" s="4827">
        <v>20</v>
      </c>
      <c r="H10" s="4828" t="s">
        <v>655</v>
      </c>
      <c r="I10" s="4829"/>
      <c r="J10" s="4830"/>
      <c r="K10" s="4831"/>
    </row>
    <row r="11" ht="25.5" customHeight="1">
      <c r="A11" s="4832" t="s">
        <v>736</v>
      </c>
      <c r="B11" s="4833" t="s">
        <v>737</v>
      </c>
      <c r="C11" s="4834" t="s">
        <v>662</v>
      </c>
      <c r="D11" s="3393">
        <v>0</v>
      </c>
      <c r="E11" s="4835"/>
      <c r="F11" s="4836"/>
      <c r="G11" s="4837"/>
      <c r="H11" s="4838"/>
      <c r="I11" s="4839"/>
      <c r="J11" s="4840"/>
      <c r="K11" s="4841"/>
    </row>
    <row r="12" ht="25.5" customHeight="1">
      <c r="A12" s="4842"/>
      <c r="B12" s="4843"/>
      <c r="C12" s="4844" t="s">
        <v>81</v>
      </c>
      <c r="D12" s="3393">
        <v>0</v>
      </c>
      <c r="E12" s="4845"/>
      <c r="F12" s="4846"/>
      <c r="G12" s="4847"/>
      <c r="H12" s="4848"/>
      <c r="I12" s="4849"/>
      <c r="J12" s="4850"/>
      <c r="K12" s="4851"/>
    </row>
    <row r="13" ht="25.5" customHeight="1">
      <c r="A13" s="4852"/>
      <c r="B13" s="4853"/>
      <c r="C13" s="4854" t="s">
        <v>734</v>
      </c>
      <c r="D13" s="3393">
        <f>D12-D11</f>
        <v>0</v>
      </c>
      <c r="E13" s="4855"/>
      <c r="F13" s="4856"/>
      <c r="G13" s="4857"/>
      <c r="H13" s="4858"/>
      <c r="I13" s="4859"/>
      <c r="J13" s="4860"/>
      <c r="K13" s="4861"/>
    </row>
    <row r="14" ht="25.5" customHeight="1">
      <c r="A14" s="4862"/>
      <c r="B14" s="4863"/>
      <c r="C14" s="4864" t="s">
        <v>735</v>
      </c>
      <c r="D14" s="3393">
        <f>IF(D11=0,0,D12/D11-1)*100</f>
        <v>0</v>
      </c>
      <c r="E14" s="4865" t="s">
        <v>654</v>
      </c>
      <c r="F14" s="4866">
        <v>5</v>
      </c>
      <c r="G14" s="4867">
        <v>20</v>
      </c>
      <c r="H14" s="4868" t="s">
        <v>655</v>
      </c>
      <c r="I14" s="4869"/>
      <c r="J14" s="4870"/>
      <c r="K14" s="4871"/>
    </row>
    <row r="15" ht="25.5" customHeight="1">
      <c r="A15" s="4872" t="s">
        <v>738</v>
      </c>
      <c r="B15" s="4873" t="s">
        <v>739</v>
      </c>
      <c r="C15" s="4874" t="s">
        <v>662</v>
      </c>
      <c r="D15" s="3393">
        <v>0</v>
      </c>
      <c r="E15" s="4875"/>
      <c r="F15" s="4876"/>
      <c r="G15" s="4877"/>
      <c r="H15" s="4878"/>
      <c r="I15" s="4879"/>
      <c r="J15" s="4880"/>
      <c r="K15" s="4881"/>
    </row>
    <row r="16" ht="25.5" customHeight="1">
      <c r="A16" s="4882"/>
      <c r="B16" s="4883"/>
      <c r="C16" s="4884" t="s">
        <v>81</v>
      </c>
      <c r="D16" s="3393">
        <v>0</v>
      </c>
      <c r="E16" s="4885"/>
      <c r="F16" s="4886"/>
      <c r="G16" s="4887"/>
      <c r="H16" s="4888"/>
      <c r="I16" s="4889"/>
      <c r="J16" s="4890"/>
      <c r="K16" s="4891"/>
    </row>
    <row r="17" ht="25.5" customHeight="1">
      <c r="A17" s="4892"/>
      <c r="B17" s="4893"/>
      <c r="C17" s="4894" t="s">
        <v>734</v>
      </c>
      <c r="D17" s="3393">
        <f>D16-D15</f>
        <v>0</v>
      </c>
      <c r="E17" s="4895"/>
      <c r="F17" s="4896"/>
      <c r="G17" s="4897"/>
      <c r="H17" s="4898"/>
      <c r="I17" s="4899"/>
      <c r="J17" s="4900"/>
      <c r="K17" s="4901"/>
    </row>
    <row r="18" ht="25.5" customHeight="1">
      <c r="A18" s="4902"/>
      <c r="B18" s="4903"/>
      <c r="C18" s="4904" t="s">
        <v>735</v>
      </c>
      <c r="D18" s="3393">
        <f>IF(D15=0,0,D16/D15-1)*100</f>
        <v>0</v>
      </c>
      <c r="E18" s="4905" t="s">
        <v>654</v>
      </c>
      <c r="F18" s="4906">
        <v>5</v>
      </c>
      <c r="G18" s="4907">
        <v>20</v>
      </c>
      <c r="H18" s="4908" t="s">
        <v>655</v>
      </c>
      <c r="I18" s="4909"/>
      <c r="J18" s="4910"/>
      <c r="K18" s="4911"/>
    </row>
    <row r="19" ht="25.5" customHeight="1">
      <c r="A19" s="4912" t="s">
        <v>740</v>
      </c>
      <c r="B19" s="4913" t="s">
        <v>741</v>
      </c>
      <c r="C19" s="4914" t="s">
        <v>662</v>
      </c>
      <c r="D19" s="3393">
        <v>0</v>
      </c>
      <c r="E19" s="4915"/>
      <c r="F19" s="4916"/>
      <c r="G19" s="4917"/>
      <c r="H19" s="4918"/>
      <c r="I19" s="4919"/>
      <c r="J19" s="4920"/>
      <c r="K19" s="4921"/>
    </row>
    <row r="20" ht="25.5" customHeight="1">
      <c r="A20" s="4922"/>
      <c r="B20" s="4923"/>
      <c r="C20" s="4924" t="s">
        <v>81</v>
      </c>
      <c r="D20" s="3393">
        <v>0</v>
      </c>
      <c r="E20" s="4925"/>
      <c r="F20" s="4926"/>
      <c r="G20" s="4927"/>
      <c r="H20" s="4928"/>
      <c r="I20" s="4929"/>
      <c r="J20" s="4930"/>
      <c r="K20" s="4931"/>
    </row>
    <row r="21" ht="25.5" customHeight="1">
      <c r="A21" s="4932"/>
      <c r="B21" s="4933"/>
      <c r="C21" s="4934" t="s">
        <v>734</v>
      </c>
      <c r="D21" s="3393">
        <f>D20-D19</f>
        <v>0</v>
      </c>
      <c r="E21" s="4935"/>
      <c r="F21" s="4936"/>
      <c r="G21" s="4937"/>
      <c r="H21" s="4938"/>
      <c r="I21" s="4939"/>
      <c r="J21" s="4940"/>
      <c r="K21" s="4941"/>
    </row>
    <row r="22" ht="25.5" customHeight="1">
      <c r="A22" s="4942"/>
      <c r="B22" s="4943"/>
      <c r="C22" s="4944" t="s">
        <v>735</v>
      </c>
      <c r="D22" s="3393">
        <f>IF(D19=0,0,D20/D19-1)*100</f>
        <v>0</v>
      </c>
      <c r="E22" s="4945" t="s">
        <v>654</v>
      </c>
      <c r="F22" s="4946">
        <v>5</v>
      </c>
      <c r="G22" s="4947">
        <v>20</v>
      </c>
      <c r="H22" s="4948" t="s">
        <v>655</v>
      </c>
      <c r="I22" s="4949"/>
      <c r="J22" s="4950"/>
      <c r="K22" s="4951"/>
    </row>
    <row r="23" ht="25.5" customHeight="1">
      <c r="A23" s="4952" t="s">
        <v>742</v>
      </c>
      <c r="B23" s="4953" t="s">
        <v>743</v>
      </c>
      <c r="C23" s="4954" t="s">
        <v>662</v>
      </c>
      <c r="D23" s="3393">
        <v>0</v>
      </c>
      <c r="E23" s="4955"/>
      <c r="F23" s="4956"/>
      <c r="G23" s="4957"/>
      <c r="H23" s="4958"/>
      <c r="I23" s="4959"/>
      <c r="J23" s="4960"/>
      <c r="K23" s="4961"/>
    </row>
    <row r="24" ht="25.5" customHeight="1">
      <c r="A24" s="4962"/>
      <c r="B24" s="4963"/>
      <c r="C24" s="4964" t="s">
        <v>744</v>
      </c>
      <c r="D24" s="3393">
        <v>0</v>
      </c>
      <c r="E24" s="4965" t="s">
        <v>654</v>
      </c>
      <c r="F24" s="4966">
        <v>0</v>
      </c>
      <c r="G24" s="4967">
        <v>10</v>
      </c>
      <c r="H24" s="4968" t="s">
        <v>655</v>
      </c>
      <c r="I24" s="4969"/>
      <c r="J24" s="4970"/>
      <c r="K24" s="4971"/>
    </row>
    <row r="25" ht="25.5" customHeight="1">
      <c r="A25" s="4972"/>
      <c r="B25" s="4973"/>
      <c r="C25" s="4974" t="s">
        <v>81</v>
      </c>
      <c r="D25" s="3393">
        <v>0</v>
      </c>
      <c r="E25" s="4975"/>
      <c r="F25" s="4976"/>
      <c r="G25" s="4977"/>
      <c r="H25" s="4978"/>
      <c r="I25" s="4979"/>
      <c r="J25" s="4980"/>
      <c r="K25" s="4981"/>
    </row>
    <row r="26" ht="25.5" customHeight="1">
      <c r="A26" s="4982"/>
      <c r="B26" s="4983"/>
      <c r="C26" s="4984" t="s">
        <v>745</v>
      </c>
      <c r="D26" s="3393">
        <v>0</v>
      </c>
      <c r="E26" s="4985" t="s">
        <v>654</v>
      </c>
      <c r="F26" s="4986">
        <v>0</v>
      </c>
      <c r="G26" s="4987">
        <v>10</v>
      </c>
      <c r="H26" s="4988" t="s">
        <v>655</v>
      </c>
      <c r="I26" s="4989"/>
      <c r="J26" s="4990"/>
      <c r="K26" s="4991"/>
    </row>
    <row r="27" ht="25.5" customHeight="1">
      <c r="A27" s="4992" t="s">
        <v>746</v>
      </c>
      <c r="B27" s="4993" t="s">
        <v>747</v>
      </c>
      <c r="C27" s="4994" t="s">
        <v>662</v>
      </c>
      <c r="D27" s="3393">
        <v>0</v>
      </c>
      <c r="E27" s="4995"/>
      <c r="F27" s="4996"/>
      <c r="G27" s="4997"/>
      <c r="H27" s="4998"/>
      <c r="I27" s="4999"/>
      <c r="J27" s="5000"/>
      <c r="K27" s="5001"/>
    </row>
    <row r="28" ht="25.5" customHeight="1">
      <c r="A28" s="5002"/>
      <c r="B28" s="5003"/>
      <c r="C28" s="5004" t="s">
        <v>744</v>
      </c>
      <c r="D28" s="3393">
        <v>0</v>
      </c>
      <c r="E28" s="5005" t="s">
        <v>654</v>
      </c>
      <c r="F28" s="5006">
        <v>0</v>
      </c>
      <c r="G28" s="5007">
        <v>10</v>
      </c>
      <c r="H28" s="5008" t="s">
        <v>655</v>
      </c>
      <c r="I28" s="5009"/>
      <c r="J28" s="5010"/>
      <c r="K28" s="5011"/>
    </row>
    <row r="29" ht="25.5" customHeight="1">
      <c r="A29" s="5012"/>
      <c r="B29" s="5013"/>
      <c r="C29" s="5014" t="s">
        <v>81</v>
      </c>
      <c r="D29" s="3393">
        <v>0</v>
      </c>
      <c r="E29" s="5015"/>
      <c r="F29" s="5016"/>
      <c r="G29" s="5017"/>
      <c r="H29" s="5018"/>
      <c r="I29" s="5019"/>
      <c r="J29" s="5020"/>
      <c r="K29" s="5021"/>
    </row>
    <row r="30" ht="25.5" customHeight="1">
      <c r="A30" s="5022"/>
      <c r="B30" s="5023"/>
      <c r="C30" s="5024" t="s">
        <v>745</v>
      </c>
      <c r="D30" s="3393">
        <v>0</v>
      </c>
      <c r="E30" s="5025" t="s">
        <v>654</v>
      </c>
      <c r="F30" s="5026">
        <v>0</v>
      </c>
      <c r="G30" s="5027">
        <v>10</v>
      </c>
      <c r="H30" s="5028" t="s">
        <v>655</v>
      </c>
      <c r="I30" s="5029"/>
      <c r="J30" s="5030"/>
      <c r="K30" s="5031"/>
    </row>
    <row r="31" ht="25.5" customHeight="1">
      <c r="A31" s="5032" t="s">
        <v>748</v>
      </c>
      <c r="B31" s="5033"/>
      <c r="C31" s="5034"/>
      <c r="D31" s="5035"/>
      <c r="E31" s="5036"/>
      <c r="F31" s="5037"/>
      <c r="G31" s="5038"/>
      <c r="H31" s="5039"/>
      <c r="I31" s="5040"/>
      <c r="J31" s="5041"/>
      <c r="K31" s="5042"/>
    </row>
    <row r="32" ht="25.5" customHeight="1">
      <c r="A32" s="5043" t="s">
        <v>749</v>
      </c>
      <c r="B32" s="5044" t="s">
        <v>737</v>
      </c>
      <c r="C32" s="5045" t="s">
        <v>662</v>
      </c>
      <c r="D32" s="3393">
        <v>0</v>
      </c>
      <c r="E32" s="5046"/>
      <c r="F32" s="5047"/>
      <c r="G32" s="5048"/>
      <c r="H32" s="5049"/>
      <c r="I32" s="5050"/>
      <c r="J32" s="5051"/>
      <c r="K32" s="5052"/>
    </row>
    <row r="33" ht="25.5" customHeight="1">
      <c r="A33" s="5053"/>
      <c r="B33" s="5054"/>
      <c r="C33" s="5055" t="s">
        <v>81</v>
      </c>
      <c r="D33" s="3393">
        <v>0</v>
      </c>
      <c r="E33" s="5056"/>
      <c r="F33" s="5057"/>
      <c r="G33" s="5058"/>
      <c r="H33" s="5059"/>
      <c r="I33" s="5060"/>
      <c r="J33" s="5061"/>
      <c r="K33" s="5062"/>
    </row>
    <row r="34" ht="25.5" customHeight="1">
      <c r="A34" s="5063" t="s">
        <v>750</v>
      </c>
      <c r="B34" s="5064" t="s">
        <v>737</v>
      </c>
      <c r="C34" s="5065" t="s">
        <v>662</v>
      </c>
      <c r="D34" s="3393">
        <v>0</v>
      </c>
      <c r="E34" s="5066"/>
      <c r="F34" s="5067"/>
      <c r="G34" s="5068"/>
      <c r="H34" s="5069"/>
      <c r="I34" s="5070"/>
      <c r="J34" s="5071"/>
      <c r="K34" s="5072"/>
    </row>
    <row r="35" ht="25.5" customHeight="1">
      <c r="A35" s="5073"/>
      <c r="B35" s="5074"/>
      <c r="C35" s="5075" t="s">
        <v>81</v>
      </c>
      <c r="D35" s="3393">
        <v>0</v>
      </c>
      <c r="E35" s="5076"/>
      <c r="F35" s="5077"/>
      <c r="G35" s="5078"/>
      <c r="H35" s="5079"/>
      <c r="I35" s="5080"/>
      <c r="J35" s="5081"/>
      <c r="K35" s="5082"/>
    </row>
    <row r="36" hidden="1" customHeight="1">
      <c r="A36" s="5083"/>
      <c r="B36" s="5084"/>
      <c r="C36" s="5085" t="s">
        <v>734</v>
      </c>
      <c r="D36" s="3393">
        <f>D35-D34</f>
        <v>0</v>
      </c>
      <c r="E36" s="5086"/>
      <c r="F36" s="5087"/>
      <c r="G36" s="5088"/>
      <c r="H36" s="5089"/>
      <c r="I36" s="5090"/>
      <c r="J36" s="5091"/>
      <c r="K36" s="5092"/>
    </row>
    <row r="37" hidden="1" customHeight="1">
      <c r="A37" s="5093"/>
      <c r="B37" s="5094"/>
      <c r="C37" s="5095" t="s">
        <v>735</v>
      </c>
      <c r="D37" s="3393">
        <f>IF(D34=0,0,D35/D34-1)*100</f>
        <v>0</v>
      </c>
      <c r="E37" s="5096"/>
      <c r="F37" s="5097"/>
      <c r="G37" s="5098"/>
      <c r="H37" s="5099"/>
      <c r="I37" s="5100"/>
      <c r="J37" s="5101"/>
      <c r="K37" s="5102"/>
    </row>
    <row r="38" ht="25.5" customHeight="1">
      <c r="A38" s="5103" t="s">
        <v>751</v>
      </c>
      <c r="B38" s="5104" t="s">
        <v>752</v>
      </c>
      <c r="C38" s="5105" t="s">
        <v>662</v>
      </c>
      <c r="D38" s="3393">
        <v>0</v>
      </c>
      <c r="E38" s="5106"/>
      <c r="F38" s="5107"/>
      <c r="G38" s="5108"/>
      <c r="H38" s="5109"/>
      <c r="I38" s="5110"/>
      <c r="J38" s="5111"/>
      <c r="K38" s="5112"/>
    </row>
    <row r="39" ht="25.5" customHeight="1">
      <c r="A39" s="5113"/>
      <c r="B39" s="5114"/>
      <c r="C39" s="5115" t="s">
        <v>753</v>
      </c>
      <c r="D39" s="3393">
        <v>0</v>
      </c>
      <c r="E39" s="5116" t="s">
        <v>654</v>
      </c>
      <c r="F39" s="5117">
        <v>0</v>
      </c>
      <c r="G39" s="5118">
        <v>10</v>
      </c>
      <c r="H39" s="5119" t="s">
        <v>655</v>
      </c>
      <c r="I39" s="5120"/>
      <c r="J39" s="5121"/>
      <c r="K39" s="5122"/>
    </row>
    <row r="40" ht="25.5" customHeight="1">
      <c r="A40" s="5123"/>
      <c r="B40" s="5124"/>
      <c r="C40" s="5125" t="s">
        <v>81</v>
      </c>
      <c r="D40" s="3393">
        <v>0</v>
      </c>
      <c r="E40" s="5126"/>
      <c r="F40" s="5127"/>
      <c r="G40" s="5128"/>
      <c r="H40" s="5129"/>
      <c r="I40" s="5130"/>
      <c r="J40" s="5131"/>
      <c r="K40" s="5132"/>
    </row>
    <row r="41" ht="25.5" customHeight="1">
      <c r="A41" s="5133"/>
      <c r="B41" s="5134"/>
      <c r="C41" s="5135" t="s">
        <v>754</v>
      </c>
      <c r="D41" s="3445">
        <v>0</v>
      </c>
      <c r="E41" s="5136" t="s">
        <v>654</v>
      </c>
      <c r="F41" s="5137">
        <v>0</v>
      </c>
      <c r="G41" s="5138">
        <v>10</v>
      </c>
      <c r="H41" s="5139" t="s">
        <v>655</v>
      </c>
      <c r="I41" s="5140"/>
      <c r="J41" s="5141"/>
      <c r="K41" s="5142"/>
    </row>
    <row r="42" ht="25.5" customHeight="1">
      <c r="A42" s="5143" t="s">
        <v>755</v>
      </c>
      <c r="B42" s="5144" t="s">
        <v>737</v>
      </c>
      <c r="C42" s="5145" t="s">
        <v>662</v>
      </c>
      <c r="D42" s="5146">
        <v>0</v>
      </c>
      <c r="E42" s="5147"/>
      <c r="F42" s="5148"/>
      <c r="G42" s="5149"/>
      <c r="H42" s="5150"/>
      <c r="I42" s="5151"/>
      <c r="J42" s="5152"/>
      <c r="K42" s="5153"/>
    </row>
    <row r="43" ht="25.5" customHeight="1">
      <c r="A43" s="5154"/>
      <c r="B43" s="5155"/>
      <c r="C43" s="5156" t="s">
        <v>753</v>
      </c>
      <c r="D43" s="5157">
        <f>IF(D15=0,0,D42/D15*100)</f>
        <v>0</v>
      </c>
      <c r="E43" s="5158" t="s">
        <v>654</v>
      </c>
      <c r="F43" s="5159">
        <v>0</v>
      </c>
      <c r="G43" s="5160">
        <v>10</v>
      </c>
      <c r="H43" s="5161" t="s">
        <v>655</v>
      </c>
      <c r="I43" s="5162"/>
      <c r="J43" s="5163"/>
      <c r="K43" s="5164"/>
    </row>
    <row r="44" ht="25.5" customHeight="1">
      <c r="A44" s="5165"/>
      <c r="B44" s="5166"/>
      <c r="C44" s="5167" t="s">
        <v>81</v>
      </c>
      <c r="D44" s="5146">
        <v>0</v>
      </c>
      <c r="E44" s="5168"/>
      <c r="F44" s="5169"/>
      <c r="G44" s="5170"/>
      <c r="H44" s="5171"/>
      <c r="I44" s="5172"/>
      <c r="J44" s="5173"/>
      <c r="K44" s="5174"/>
    </row>
    <row r="45" ht="25.5" customHeight="1">
      <c r="A45" s="5175"/>
      <c r="B45" s="5176"/>
      <c r="C45" s="5177" t="s">
        <v>754</v>
      </c>
      <c r="D45" s="5157">
        <f>IF(D16=0,0,D44/D16*100)</f>
        <v>0</v>
      </c>
      <c r="E45" s="5178" t="s">
        <v>654</v>
      </c>
      <c r="F45" s="5179">
        <v>0</v>
      </c>
      <c r="G45" s="5180">
        <v>10</v>
      </c>
      <c r="H45" s="5181" t="s">
        <v>655</v>
      </c>
      <c r="I45" s="5182"/>
      <c r="J45" s="5183"/>
      <c r="K45" s="5184"/>
    </row>
    <row r="46" ht="25.5" customHeight="1">
      <c r="A46" s="5185" t="s">
        <v>756</v>
      </c>
      <c r="B46" s="5186" t="s">
        <v>757</v>
      </c>
      <c r="C46" s="5187" t="s">
        <v>662</v>
      </c>
      <c r="D46" s="3456">
        <v>0</v>
      </c>
      <c r="E46" s="5188"/>
      <c r="F46" s="5189"/>
      <c r="G46" s="5190"/>
      <c r="H46" s="5191"/>
      <c r="I46" s="5192"/>
      <c r="J46" s="5193"/>
      <c r="K46" s="5194"/>
    </row>
    <row r="47" ht="25.5" customHeight="1">
      <c r="A47" s="5195"/>
      <c r="B47" s="5196"/>
      <c r="C47" s="5197" t="s">
        <v>81</v>
      </c>
      <c r="D47" s="3393">
        <v>0</v>
      </c>
      <c r="E47" s="5198"/>
      <c r="F47" s="5199"/>
      <c r="G47" s="5200"/>
      <c r="H47" s="5201"/>
      <c r="I47" s="5202"/>
      <c r="J47" s="5203"/>
      <c r="K47" s="5204"/>
    </row>
    <row r="48" ht="25.5" customHeight="1">
      <c r="A48" s="5205"/>
      <c r="B48" s="5206"/>
      <c r="C48" s="5207" t="s">
        <v>734</v>
      </c>
      <c r="D48" s="3393">
        <f>D47-D46</f>
        <v>0</v>
      </c>
      <c r="E48" s="5208" t="s">
        <v>654</v>
      </c>
      <c r="F48" s="5209">
        <v>-100</v>
      </c>
      <c r="G48" s="5210">
        <v>0</v>
      </c>
      <c r="H48" s="5211" t="s">
        <v>655</v>
      </c>
      <c r="I48" s="5212"/>
      <c r="J48" s="5213"/>
      <c r="K48" s="5214"/>
    </row>
    <row r="49" ht="25.5" customHeight="1">
      <c r="A49" s="5215" t="s">
        <v>758</v>
      </c>
      <c r="B49" s="5216" t="s">
        <v>759</v>
      </c>
      <c r="C49" s="5217" t="s">
        <v>662</v>
      </c>
      <c r="D49" s="3393">
        <v>0</v>
      </c>
      <c r="E49" s="5218"/>
      <c r="F49" s="5219"/>
      <c r="G49" s="5220"/>
      <c r="H49" s="5221"/>
      <c r="I49" s="5222"/>
      <c r="J49" s="5223"/>
      <c r="K49" s="5224"/>
    </row>
    <row r="50" ht="25.5" customHeight="1">
      <c r="A50" s="5225"/>
      <c r="B50" s="5226"/>
      <c r="C50" s="5227" t="s">
        <v>81</v>
      </c>
      <c r="D50" s="3393">
        <v>0</v>
      </c>
      <c r="E50" s="5228"/>
      <c r="F50" s="5229"/>
      <c r="G50" s="5230"/>
      <c r="H50" s="5231"/>
      <c r="I50" s="5232"/>
      <c r="J50" s="5233"/>
      <c r="K50" s="5234"/>
    </row>
    <row r="51" ht="25.5" customHeight="1">
      <c r="A51" s="5235"/>
      <c r="B51" s="5236"/>
      <c r="C51" s="5237" t="s">
        <v>760</v>
      </c>
      <c r="D51" s="3393">
        <f>IF(D49=0,0,D50/D49-1)*100</f>
        <v>0</v>
      </c>
      <c r="E51" s="5238" t="s">
        <v>654</v>
      </c>
      <c r="F51" s="5239">
        <v>-40</v>
      </c>
      <c r="G51" s="5240">
        <v>0</v>
      </c>
      <c r="H51" s="5241" t="s">
        <v>655</v>
      </c>
      <c r="I51" s="5242"/>
      <c r="J51" s="5243"/>
      <c r="K51" s="5244"/>
    </row>
    <row r="52" ht="25.5" customHeight="1">
      <c r="A52" s="5245" t="s">
        <v>761</v>
      </c>
      <c r="B52" s="5246"/>
      <c r="C52" s="5247"/>
      <c r="D52" s="5248"/>
      <c r="E52" s="5249"/>
      <c r="F52" s="5250"/>
      <c r="G52" s="5251"/>
      <c r="H52" s="5252"/>
      <c r="I52" s="5253"/>
      <c r="J52" s="5254"/>
      <c r="K52" s="5255"/>
    </row>
    <row r="53" ht="25.5" customHeight="1">
      <c r="A53" s="5256" t="s">
        <v>762</v>
      </c>
      <c r="B53" s="5257" t="s">
        <v>737</v>
      </c>
      <c r="C53" s="5258" t="s">
        <v>662</v>
      </c>
      <c r="D53" s="3393">
        <v>0</v>
      </c>
      <c r="E53" s="5259"/>
      <c r="F53" s="5260"/>
      <c r="G53" s="5261"/>
      <c r="H53" s="5262"/>
      <c r="I53" s="5263"/>
      <c r="J53" s="5264"/>
      <c r="K53" s="5265"/>
    </row>
    <row r="54" ht="25.5" customHeight="1">
      <c r="A54" s="5266"/>
      <c r="B54" s="5267"/>
      <c r="C54" s="5268" t="s">
        <v>81</v>
      </c>
      <c r="D54" s="3393">
        <v>0</v>
      </c>
      <c r="E54" s="5269"/>
      <c r="F54" s="5270"/>
      <c r="G54" s="5271"/>
      <c r="H54" s="5272"/>
      <c r="I54" s="5273"/>
      <c r="J54" s="5274"/>
      <c r="K54" s="5275"/>
    </row>
    <row r="55" ht="25.5" customHeight="1">
      <c r="A55" s="5276"/>
      <c r="B55" s="5277"/>
      <c r="C55" s="5278" t="s">
        <v>734</v>
      </c>
      <c r="D55" s="3393">
        <f>D54-D53</f>
        <v>0</v>
      </c>
      <c r="E55" s="5279"/>
      <c r="F55" s="5280"/>
      <c r="G55" s="5281"/>
      <c r="H55" s="5282"/>
      <c r="I55" s="5283"/>
      <c r="J55" s="5284"/>
      <c r="K55" s="5285"/>
    </row>
    <row r="56" ht="25.5" customHeight="1">
      <c r="A56" s="5286"/>
      <c r="B56" s="5287"/>
      <c r="C56" s="5288" t="s">
        <v>735</v>
      </c>
      <c r="D56" s="3393">
        <f>IF(D53=0,0,D55/D53)*100</f>
        <v>0</v>
      </c>
      <c r="E56" s="5289" t="s">
        <v>654</v>
      </c>
      <c r="F56" s="5290">
        <v>0</v>
      </c>
      <c r="G56" s="5291">
        <v>30</v>
      </c>
      <c r="H56" s="5292" t="s">
        <v>655</v>
      </c>
      <c r="I56" s="5293"/>
      <c r="J56" s="5294"/>
      <c r="K56" s="5295"/>
    </row>
    <row r="57" ht="25.5" customHeight="1">
      <c r="A57" s="5296" t="s">
        <v>763</v>
      </c>
      <c r="B57" s="5297" t="s">
        <v>764</v>
      </c>
      <c r="C57" s="5298" t="s">
        <v>662</v>
      </c>
      <c r="D57" s="3393">
        <v>0</v>
      </c>
      <c r="E57" s="5299"/>
      <c r="F57" s="5300"/>
      <c r="G57" s="5301"/>
      <c r="H57" s="5302"/>
      <c r="I57" s="5303"/>
      <c r="J57" s="5304"/>
      <c r="K57" s="5305"/>
    </row>
    <row r="58" ht="25.5" customHeight="1">
      <c r="A58" s="5306"/>
      <c r="B58" s="5307"/>
      <c r="C58" s="5308" t="s">
        <v>81</v>
      </c>
      <c r="D58" s="3393">
        <v>0</v>
      </c>
      <c r="E58" s="5309"/>
      <c r="F58" s="5310"/>
      <c r="G58" s="5311"/>
      <c r="H58" s="5312"/>
      <c r="I58" s="5313"/>
      <c r="J58" s="5314"/>
      <c r="K58" s="5315"/>
    </row>
    <row r="59" ht="25.5" customHeight="1">
      <c r="A59" s="5316"/>
      <c r="B59" s="5317"/>
      <c r="C59" s="5318" t="s">
        <v>734</v>
      </c>
      <c r="D59" s="3393">
        <f>D58-D57</f>
        <v>0</v>
      </c>
      <c r="E59" s="5319"/>
      <c r="F59" s="5320"/>
      <c r="G59" s="5321"/>
      <c r="H59" s="5322"/>
      <c r="I59" s="5323"/>
      <c r="J59" s="5324"/>
      <c r="K59" s="5325"/>
    </row>
    <row r="60" ht="25.5" customHeight="1">
      <c r="A60" s="5326"/>
      <c r="B60" s="5327"/>
      <c r="C60" s="5328" t="s">
        <v>735</v>
      </c>
      <c r="D60" s="3393">
        <f>IF(D57=0,0,D59/D57)*100</f>
        <v>0</v>
      </c>
      <c r="E60" s="5329" t="s">
        <v>654</v>
      </c>
      <c r="F60" s="5330">
        <v>0</v>
      </c>
      <c r="G60" s="5331">
        <v>10</v>
      </c>
      <c r="H60" s="5332" t="s">
        <v>655</v>
      </c>
      <c r="I60" s="5333"/>
      <c r="J60" s="5334"/>
      <c r="K60" s="5335"/>
    </row>
    <row r="61" ht="25.5" customHeight="1">
      <c r="A61" s="5336" t="s">
        <v>765</v>
      </c>
      <c r="B61" s="5337" t="s">
        <v>766</v>
      </c>
      <c r="C61" s="5338" t="s">
        <v>767</v>
      </c>
      <c r="D61" s="3393">
        <v>0</v>
      </c>
      <c r="E61" s="5339"/>
      <c r="F61" s="5340"/>
      <c r="G61" s="5341"/>
      <c r="H61" s="5342"/>
      <c r="I61" s="5343"/>
      <c r="J61" s="5344"/>
      <c r="K61" s="5345"/>
    </row>
    <row r="62" ht="25.5" customHeight="1">
      <c r="A62" s="5346"/>
      <c r="B62" s="5347"/>
      <c r="C62" s="5348" t="s">
        <v>768</v>
      </c>
      <c r="D62" s="3393">
        <v>0</v>
      </c>
      <c r="E62" s="5349"/>
      <c r="F62" s="5350"/>
      <c r="G62" s="5351"/>
      <c r="H62" s="5352"/>
      <c r="I62" s="5353"/>
      <c r="J62" s="5354"/>
      <c r="K62" s="5355"/>
    </row>
    <row r="63" ht="25.5" customHeight="1">
      <c r="A63" s="5356"/>
      <c r="B63" s="5357"/>
      <c r="C63" s="5358" t="s">
        <v>653</v>
      </c>
      <c r="D63" s="3393">
        <f>D62-D61</f>
        <v>0</v>
      </c>
      <c r="E63" s="5359" t="s">
        <v>654</v>
      </c>
      <c r="F63" s="5360">
        <v>0</v>
      </c>
      <c r="G63" s="5361">
        <v>0</v>
      </c>
      <c r="H63" s="5362" t="s">
        <v>655</v>
      </c>
      <c r="I63" s="5363"/>
      <c r="J63" s="5364"/>
      <c r="K63" s="5365"/>
    </row>
    <row r="64" ht="25.5" customHeight="1">
      <c r="A64" s="5366"/>
      <c r="B64" s="5367"/>
      <c r="C64" s="5368" t="s">
        <v>769</v>
      </c>
      <c r="D64" s="3393">
        <v>0</v>
      </c>
      <c r="E64" s="5369"/>
      <c r="F64" s="5370"/>
      <c r="G64" s="5371"/>
      <c r="H64" s="5372"/>
      <c r="I64" s="5373"/>
      <c r="J64" s="5374"/>
      <c r="K64" s="5375"/>
    </row>
    <row r="65" ht="25.5" customHeight="1">
      <c r="A65" s="5376"/>
      <c r="B65" s="5377"/>
      <c r="C65" s="5378" t="s">
        <v>770</v>
      </c>
      <c r="D65" s="3393">
        <v>0</v>
      </c>
      <c r="E65" s="5379"/>
      <c r="F65" s="5380"/>
      <c r="G65" s="5381"/>
      <c r="H65" s="5382"/>
      <c r="I65" s="5383"/>
      <c r="J65" s="5384"/>
      <c r="K65" s="5385"/>
    </row>
    <row r="66" ht="25.5" customHeight="1">
      <c r="A66" s="5386"/>
      <c r="B66" s="5387"/>
      <c r="C66" s="5388" t="s">
        <v>653</v>
      </c>
      <c r="D66" s="3393">
        <f>D65-D64</f>
        <v>0</v>
      </c>
      <c r="E66" s="5389" t="s">
        <v>654</v>
      </c>
      <c r="F66" s="5390">
        <v>0</v>
      </c>
      <c r="G66" s="5391">
        <v>0</v>
      </c>
      <c r="H66" s="5392" t="s">
        <v>655</v>
      </c>
      <c r="I66" s="5393"/>
      <c r="J66" s="5394"/>
      <c r="K66" s="5395"/>
    </row>
    <row r="67" ht="25.5" customHeight="1">
      <c r="A67" s="5396" t="s">
        <v>771</v>
      </c>
      <c r="B67" s="5397" t="s">
        <v>737</v>
      </c>
      <c r="C67" s="5398" t="s">
        <v>662</v>
      </c>
      <c r="D67" s="3393">
        <v>0</v>
      </c>
      <c r="E67" s="5399"/>
      <c r="F67" s="5400"/>
      <c r="G67" s="5401"/>
      <c r="H67" s="5402"/>
      <c r="I67" s="5403"/>
      <c r="J67" s="5404"/>
      <c r="K67" s="5405"/>
    </row>
    <row r="68" ht="25.5" customHeight="1">
      <c r="A68" s="5406"/>
      <c r="B68" s="5407"/>
      <c r="C68" s="5408" t="s">
        <v>81</v>
      </c>
      <c r="D68" s="3393">
        <v>0</v>
      </c>
      <c r="E68" s="5409"/>
      <c r="F68" s="5410"/>
      <c r="G68" s="5411"/>
      <c r="H68" s="5412"/>
      <c r="I68" s="5413"/>
      <c r="J68" s="5414"/>
      <c r="K68" s="5415"/>
    </row>
    <row r="69" ht="25.5" customHeight="1">
      <c r="A69" s="5416"/>
      <c r="B69" s="5417"/>
      <c r="C69" s="5418" t="s">
        <v>734</v>
      </c>
      <c r="D69" s="3393">
        <f>D68-D67</f>
        <v>0</v>
      </c>
      <c r="E69" s="5419"/>
      <c r="F69" s="5420"/>
      <c r="G69" s="5421"/>
      <c r="H69" s="5422"/>
      <c r="I69" s="5423"/>
      <c r="J69" s="5424"/>
      <c r="K69" s="5425"/>
    </row>
    <row r="70" ht="25.5" customHeight="1">
      <c r="A70" s="5426"/>
      <c r="B70" s="5427"/>
      <c r="C70" s="5428" t="s">
        <v>735</v>
      </c>
      <c r="D70" s="3393">
        <f>IF(D67=0,0,D69/D67)*100</f>
        <v>0</v>
      </c>
      <c r="E70" s="5429"/>
      <c r="F70" s="5430"/>
      <c r="G70" s="5431"/>
      <c r="H70" s="5432"/>
      <c r="I70" s="5433"/>
      <c r="J70" s="5434"/>
      <c r="K70" s="5435"/>
    </row>
    <row r="71" ht="25.5" customHeight="1">
      <c r="A71" s="5436" t="s">
        <v>772</v>
      </c>
      <c r="B71" s="5437" t="s">
        <v>737</v>
      </c>
      <c r="C71" s="5438" t="s">
        <v>662</v>
      </c>
      <c r="D71" s="3393">
        <v>0</v>
      </c>
      <c r="E71" s="5439"/>
      <c r="F71" s="5440"/>
      <c r="G71" s="5441"/>
      <c r="H71" s="5442"/>
      <c r="I71" s="5443"/>
      <c r="J71" s="5444"/>
      <c r="K71" s="5445"/>
    </row>
    <row r="72" ht="25.5" customHeight="1">
      <c r="A72" s="5446"/>
      <c r="B72" s="5447"/>
      <c r="C72" s="5448" t="s">
        <v>81</v>
      </c>
      <c r="D72" s="3393">
        <v>0</v>
      </c>
      <c r="E72" s="5449"/>
      <c r="F72" s="5450"/>
      <c r="G72" s="5451"/>
      <c r="H72" s="5452"/>
      <c r="I72" s="5453"/>
      <c r="J72" s="5454"/>
      <c r="K72" s="5455"/>
    </row>
    <row r="73" ht="25.5" customHeight="1">
      <c r="A73" s="5456"/>
      <c r="B73" s="5457"/>
      <c r="C73" s="5458" t="s">
        <v>734</v>
      </c>
      <c r="D73" s="3393">
        <f>D72-D71</f>
        <v>0</v>
      </c>
      <c r="E73" s="5459"/>
      <c r="F73" s="5460"/>
      <c r="G73" s="5461"/>
      <c r="H73" s="5462"/>
      <c r="I73" s="5463"/>
      <c r="J73" s="5464"/>
      <c r="K73" s="5465"/>
    </row>
    <row r="74" ht="25.5" customHeight="1">
      <c r="A74" s="5466"/>
      <c r="B74" s="5467"/>
      <c r="C74" s="5468" t="s">
        <v>735</v>
      </c>
      <c r="D74" s="3393">
        <f>IF(D71=0,0,D73/D71)*100</f>
        <v>0</v>
      </c>
      <c r="E74" s="5469"/>
      <c r="F74" s="5470"/>
      <c r="G74" s="5471"/>
      <c r="H74" s="5472"/>
      <c r="I74" s="5473"/>
      <c r="J74" s="5474"/>
      <c r="K74" s="5475"/>
    </row>
    <row r="75" ht="25.5" customHeight="1">
      <c r="A75" s="5476" t="s">
        <v>773</v>
      </c>
      <c r="B75" s="5477" t="s">
        <v>774</v>
      </c>
      <c r="C75" s="5478" t="s">
        <v>662</v>
      </c>
      <c r="D75" s="3393">
        <v>0</v>
      </c>
      <c r="E75" s="5479" t="s">
        <v>654</v>
      </c>
      <c r="F75" s="5480">
        <v>0.35</v>
      </c>
      <c r="G75" s="5481">
        <v>4</v>
      </c>
      <c r="H75" s="5482" t="s">
        <v>655</v>
      </c>
      <c r="I75" s="5483"/>
      <c r="J75" s="5484"/>
      <c r="K75" s="5485"/>
    </row>
    <row r="76" ht="25.5" customHeight="1">
      <c r="A76" s="5486"/>
      <c r="B76" s="5487"/>
      <c r="C76" s="5488" t="s">
        <v>81</v>
      </c>
      <c r="D76" s="3393">
        <v>0</v>
      </c>
      <c r="E76" s="5489" t="s">
        <v>654</v>
      </c>
      <c r="F76" s="5490">
        <v>0.35</v>
      </c>
      <c r="G76" s="5491">
        <v>4</v>
      </c>
      <c r="H76" s="5492" t="s">
        <v>655</v>
      </c>
      <c r="I76" s="5493"/>
      <c r="J76" s="5494"/>
      <c r="K76" s="5495"/>
    </row>
    <row r="77" ht="25.5" customHeight="1">
      <c r="A77" s="5496"/>
      <c r="B77" s="5497"/>
      <c r="C77" s="5498" t="s">
        <v>734</v>
      </c>
      <c r="D77" s="3393">
        <f>D76-D75</f>
        <v>0</v>
      </c>
      <c r="E77" s="5499"/>
      <c r="F77" s="5500"/>
      <c r="G77" s="5501"/>
      <c r="H77" s="5502"/>
      <c r="I77" s="5503"/>
      <c r="J77" s="5504"/>
      <c r="K77" s="5505"/>
    </row>
    <row r="78" ht="25.5" customHeight="1">
      <c r="A78" s="5506" t="s">
        <v>775</v>
      </c>
      <c r="B78" s="5507" t="s">
        <v>776</v>
      </c>
      <c r="C78" s="5508" t="s">
        <v>662</v>
      </c>
      <c r="D78" s="3393">
        <v>0</v>
      </c>
      <c r="E78" s="5509" t="s">
        <v>654</v>
      </c>
      <c r="F78" s="5510">
        <v>0.35</v>
      </c>
      <c r="G78" s="5511">
        <v>4</v>
      </c>
      <c r="H78" s="5512" t="s">
        <v>655</v>
      </c>
      <c r="I78" s="5513"/>
      <c r="J78" s="5514"/>
      <c r="K78" s="5515"/>
    </row>
    <row r="79" ht="25.5" customHeight="1">
      <c r="A79" s="5516"/>
      <c r="B79" s="5517"/>
      <c r="C79" s="5518" t="s">
        <v>81</v>
      </c>
      <c r="D79" s="3393">
        <v>0</v>
      </c>
      <c r="E79" s="5519" t="s">
        <v>654</v>
      </c>
      <c r="F79" s="5520">
        <v>0.35</v>
      </c>
      <c r="G79" s="5521">
        <v>4</v>
      </c>
      <c r="H79" s="5522" t="s">
        <v>655</v>
      </c>
      <c r="I79" s="5523"/>
      <c r="J79" s="5524"/>
      <c r="K79" s="5525"/>
    </row>
    <row r="80" ht="25.5" customHeight="1">
      <c r="A80" s="5526"/>
      <c r="B80" s="5527"/>
      <c r="C80" s="5528" t="s">
        <v>734</v>
      </c>
      <c r="D80" s="3393">
        <f>D79-D78</f>
        <v>0</v>
      </c>
      <c r="E80" s="5529"/>
      <c r="F80" s="5530"/>
      <c r="G80" s="5531"/>
      <c r="H80" s="5532"/>
      <c r="I80" s="5533"/>
      <c r="J80" s="5534"/>
      <c r="K80" s="5535"/>
    </row>
    <row r="81" ht="25.5" customHeight="1">
      <c r="A81" s="5536" t="s">
        <v>777</v>
      </c>
      <c r="B81" s="5537" t="s">
        <v>778</v>
      </c>
      <c r="C81" s="5538" t="s">
        <v>662</v>
      </c>
      <c r="D81" s="3393">
        <v>0</v>
      </c>
      <c r="E81" s="5539"/>
      <c r="F81" s="5540"/>
      <c r="G81" s="5541"/>
      <c r="H81" s="5542"/>
      <c r="I81" s="5543"/>
      <c r="J81" s="5544"/>
      <c r="K81" s="5545"/>
    </row>
    <row r="82" ht="25.5" customHeight="1">
      <c r="A82" s="5546"/>
      <c r="B82" s="5547"/>
      <c r="C82" s="5548" t="s">
        <v>81</v>
      </c>
      <c r="D82" s="3393">
        <v>0</v>
      </c>
      <c r="E82" s="5549"/>
      <c r="F82" s="5550"/>
      <c r="G82" s="5551"/>
      <c r="H82" s="5552"/>
      <c r="I82" s="5553"/>
      <c r="J82" s="5554"/>
      <c r="K82" s="5555"/>
    </row>
    <row r="83" ht="25.5" customHeight="1">
      <c r="A83" s="5556"/>
      <c r="B83" s="5557"/>
      <c r="C83" s="5558" t="s">
        <v>734</v>
      </c>
      <c r="D83" s="3393">
        <f>D82-D81</f>
        <v>0</v>
      </c>
      <c r="E83" s="5559"/>
      <c r="F83" s="5560"/>
      <c r="G83" s="5561"/>
      <c r="H83" s="5562"/>
      <c r="I83" s="5563"/>
      <c r="J83" s="5564"/>
      <c r="K83" s="5565"/>
    </row>
    <row r="84" ht="25.5" customHeight="1">
      <c r="A84" s="5566"/>
      <c r="B84" s="5567"/>
      <c r="C84" s="5568" t="s">
        <v>735</v>
      </c>
      <c r="D84" s="3393">
        <f>IF(D81=0,0,D83/D81)*100</f>
        <v>0</v>
      </c>
      <c r="E84" s="5569"/>
      <c r="F84" s="5570"/>
      <c r="G84" s="5571"/>
      <c r="H84" s="5572"/>
      <c r="I84" s="5573"/>
      <c r="J84" s="5574"/>
      <c r="K84" s="5575"/>
    </row>
    <row r="85" ht="25.5" customHeight="1">
      <c r="A85" s="5576" t="s">
        <v>779</v>
      </c>
      <c r="B85" s="5577" t="s">
        <v>780</v>
      </c>
      <c r="C85" s="5578" t="s">
        <v>662</v>
      </c>
      <c r="D85" s="3393">
        <v>0</v>
      </c>
      <c r="E85" s="5579" t="s">
        <v>654</v>
      </c>
      <c r="F85" s="5580">
        <v>0</v>
      </c>
      <c r="G85" s="5581">
        <v>0</v>
      </c>
      <c r="H85" s="5582" t="s">
        <v>655</v>
      </c>
      <c r="I85" s="5583"/>
      <c r="J85" s="5584"/>
      <c r="K85" s="5585"/>
    </row>
    <row r="86" ht="25.5" customHeight="1">
      <c r="A86" s="5586"/>
      <c r="B86" s="5587"/>
      <c r="C86" s="5588" t="s">
        <v>81</v>
      </c>
      <c r="D86" s="3393">
        <v>0</v>
      </c>
      <c r="E86" s="5589" t="s">
        <v>654</v>
      </c>
      <c r="F86" s="5590">
        <v>0</v>
      </c>
      <c r="G86" s="5591">
        <v>0</v>
      </c>
      <c r="H86" s="5592" t="s">
        <v>655</v>
      </c>
      <c r="I86" s="5593"/>
      <c r="J86" s="5594"/>
      <c r="K86" s="5595"/>
    </row>
    <row r="87" ht="25.5" customHeight="1">
      <c r="A87" s="5596" t="s">
        <v>781</v>
      </c>
      <c r="B87" s="5597" t="s">
        <v>737</v>
      </c>
      <c r="C87" s="5598" t="s">
        <v>662</v>
      </c>
      <c r="D87" s="3393">
        <v>0</v>
      </c>
      <c r="E87" s="5599"/>
      <c r="F87" s="5600"/>
      <c r="G87" s="5601"/>
      <c r="H87" s="5602"/>
      <c r="I87" s="5603"/>
      <c r="J87" s="5604"/>
      <c r="K87" s="5605"/>
    </row>
    <row r="88" ht="25.5" customHeight="1">
      <c r="A88" s="5606"/>
      <c r="B88" s="5607"/>
      <c r="C88" s="5608" t="s">
        <v>81</v>
      </c>
      <c r="D88" s="3393">
        <v>0</v>
      </c>
      <c r="E88" s="5609"/>
      <c r="F88" s="5610"/>
      <c r="G88" s="5611"/>
      <c r="H88" s="5612"/>
      <c r="I88" s="5613"/>
      <c r="J88" s="5614"/>
      <c r="K88" s="5615"/>
    </row>
    <row r="89" ht="25.5" customHeight="1">
      <c r="A89" s="5616"/>
      <c r="B89" s="5617"/>
      <c r="C89" s="5618" t="s">
        <v>734</v>
      </c>
      <c r="D89" s="3393">
        <f>D88-D87</f>
        <v>0</v>
      </c>
      <c r="E89" s="5619"/>
      <c r="F89" s="5620"/>
      <c r="G89" s="5621"/>
      <c r="H89" s="5622"/>
      <c r="I89" s="5623"/>
      <c r="J89" s="5624"/>
      <c r="K89" s="5625"/>
    </row>
    <row r="90" ht="25.5" customHeight="1">
      <c r="A90" s="5626"/>
      <c r="B90" s="5627"/>
      <c r="C90" s="5628" t="s">
        <v>735</v>
      </c>
      <c r="D90" s="3393">
        <f>IF(D87=0,0,D89/D87)*100</f>
        <v>0</v>
      </c>
      <c r="E90" s="5629" t="s">
        <v>654</v>
      </c>
      <c r="F90" s="5630">
        <v>-30</v>
      </c>
      <c r="G90" s="5631">
        <v>30</v>
      </c>
      <c r="H90" s="5632" t="s">
        <v>655</v>
      </c>
      <c r="I90" s="5633"/>
      <c r="J90" s="5634"/>
      <c r="K90" s="5635"/>
    </row>
    <row r="91" ht="25.5" customHeight="1">
      <c r="A91" s="5636" t="s">
        <v>782</v>
      </c>
      <c r="B91" s="5637"/>
      <c r="C91" s="5638"/>
      <c r="D91" s="5639"/>
      <c r="E91" s="5640"/>
      <c r="F91" s="5641"/>
      <c r="G91" s="5642"/>
      <c r="H91" s="5643"/>
      <c r="I91" s="5644"/>
      <c r="J91" s="5645"/>
      <c r="K91" s="5646"/>
    </row>
    <row r="92" ht="25.5" customHeight="1">
      <c r="A92" s="5647" t="s">
        <v>783</v>
      </c>
      <c r="B92" s="5648" t="s">
        <v>737</v>
      </c>
      <c r="C92" s="5649" t="s">
        <v>662</v>
      </c>
      <c r="D92" s="3393">
        <v>0</v>
      </c>
      <c r="E92" s="5650"/>
      <c r="F92" s="5651"/>
      <c r="G92" s="5652"/>
      <c r="H92" s="5653"/>
      <c r="I92" s="5654"/>
      <c r="J92" s="5655"/>
      <c r="K92" s="5656"/>
    </row>
    <row r="93" ht="25.5" customHeight="1">
      <c r="A93" s="5657"/>
      <c r="B93" s="5658"/>
      <c r="C93" s="5659" t="s">
        <v>81</v>
      </c>
      <c r="D93" s="3393">
        <v>0</v>
      </c>
      <c r="E93" s="5660"/>
      <c r="F93" s="5661"/>
      <c r="G93" s="5662"/>
      <c r="H93" s="5663"/>
      <c r="I93" s="5664"/>
      <c r="J93" s="5665"/>
      <c r="K93" s="5666"/>
    </row>
    <row r="94" ht="25.5" customHeight="1">
      <c r="A94" s="5667"/>
      <c r="B94" s="5668"/>
      <c r="C94" s="5669" t="s">
        <v>734</v>
      </c>
      <c r="D94" s="3393">
        <f>D93-D92</f>
        <v>0</v>
      </c>
      <c r="E94" s="5670"/>
      <c r="F94" s="5671"/>
      <c r="G94" s="5672"/>
      <c r="H94" s="5673"/>
      <c r="I94" s="5674"/>
      <c r="J94" s="5675"/>
      <c r="K94" s="5676"/>
    </row>
    <row r="95" ht="25.5" customHeight="1">
      <c r="A95" s="5677"/>
      <c r="B95" s="5678"/>
      <c r="C95" s="5679" t="s">
        <v>735</v>
      </c>
      <c r="D95" s="3393">
        <f>IF(D92=0,0,D94/D92)*100</f>
        <v>0</v>
      </c>
      <c r="E95" s="5680" t="s">
        <v>654</v>
      </c>
      <c r="F95" s="5681">
        <v>0</v>
      </c>
      <c r="G95" s="5682">
        <v>20</v>
      </c>
      <c r="H95" s="5683" t="s">
        <v>655</v>
      </c>
      <c r="I95" s="5684"/>
      <c r="J95" s="5685"/>
      <c r="K95" s="5686"/>
    </row>
    <row r="96" ht="25.5" customHeight="1">
      <c r="A96" s="5687" t="s">
        <v>784</v>
      </c>
      <c r="B96" s="5688" t="s">
        <v>737</v>
      </c>
      <c r="C96" s="5689" t="s">
        <v>662</v>
      </c>
      <c r="D96" s="3393">
        <v>0</v>
      </c>
      <c r="E96" s="5690"/>
      <c r="F96" s="5691"/>
      <c r="G96" s="5692"/>
      <c r="H96" s="5693"/>
      <c r="I96" s="5694"/>
      <c r="J96" s="5695"/>
      <c r="K96" s="5696"/>
    </row>
    <row r="97" ht="25.5" customHeight="1">
      <c r="A97" s="5697"/>
      <c r="B97" s="5698"/>
      <c r="C97" s="5699" t="s">
        <v>81</v>
      </c>
      <c r="D97" s="3393">
        <v>0</v>
      </c>
      <c r="E97" s="5700"/>
      <c r="F97" s="5701"/>
      <c r="G97" s="5702"/>
      <c r="H97" s="5703"/>
      <c r="I97" s="5704"/>
      <c r="J97" s="5705"/>
      <c r="K97" s="5706"/>
    </row>
    <row r="98" ht="25.5" customHeight="1">
      <c r="A98" s="5707"/>
      <c r="B98" s="5708"/>
      <c r="C98" s="5709" t="s">
        <v>734</v>
      </c>
      <c r="D98" s="3393">
        <f>D97-D96</f>
        <v>0</v>
      </c>
      <c r="E98" s="5710"/>
      <c r="F98" s="5711"/>
      <c r="G98" s="5712"/>
      <c r="H98" s="5713"/>
      <c r="I98" s="5714"/>
      <c r="J98" s="5715"/>
      <c r="K98" s="5716"/>
    </row>
    <row r="99" ht="25.5" customHeight="1">
      <c r="A99" s="5717"/>
      <c r="B99" s="5718"/>
      <c r="C99" s="5719" t="s">
        <v>735</v>
      </c>
      <c r="D99" s="3393">
        <f>IF(D96=0,0,D98/D96)*100</f>
        <v>0</v>
      </c>
      <c r="E99" s="5720" t="s">
        <v>654</v>
      </c>
      <c r="F99" s="5721">
        <v>0</v>
      </c>
      <c r="G99" s="5722">
        <v>20</v>
      </c>
      <c r="H99" s="5723" t="s">
        <v>655</v>
      </c>
      <c r="I99" s="5724"/>
      <c r="J99" s="5725"/>
      <c r="K99" s="5726"/>
    </row>
    <row r="100" ht="25.5" customHeight="1">
      <c r="A100" s="5727" t="s">
        <v>785</v>
      </c>
      <c r="B100" s="5728" t="s">
        <v>786</v>
      </c>
      <c r="C100" s="5729" t="s">
        <v>662</v>
      </c>
      <c r="D100" s="3393">
        <v>0</v>
      </c>
      <c r="E100" s="5730"/>
      <c r="F100" s="5731"/>
      <c r="G100" s="5732"/>
      <c r="H100" s="5733"/>
      <c r="I100" s="5734"/>
      <c r="J100" s="5735"/>
      <c r="K100" s="5736"/>
    </row>
    <row r="101" ht="25.5" customHeight="1">
      <c r="A101" s="5737"/>
      <c r="B101" s="5738"/>
      <c r="C101" s="5739" t="s">
        <v>81</v>
      </c>
      <c r="D101" s="3393">
        <v>0</v>
      </c>
      <c r="E101" s="5740"/>
      <c r="F101" s="5741"/>
      <c r="G101" s="5742"/>
      <c r="H101" s="5743"/>
      <c r="I101" s="5744"/>
      <c r="J101" s="5745"/>
      <c r="K101" s="5746"/>
    </row>
    <row r="102" ht="25.5" customHeight="1">
      <c r="A102" s="5747"/>
      <c r="B102" s="5748"/>
      <c r="C102" s="5749" t="s">
        <v>734</v>
      </c>
      <c r="D102" s="3393">
        <f>D101-D100</f>
        <v>0</v>
      </c>
      <c r="E102" s="5750"/>
      <c r="F102" s="5751"/>
      <c r="G102" s="5752"/>
      <c r="H102" s="5753"/>
      <c r="I102" s="5754"/>
      <c r="J102" s="5755"/>
      <c r="K102" s="5756"/>
    </row>
    <row r="103" ht="25.5" customHeight="1">
      <c r="A103" s="5757"/>
      <c r="B103" s="5758"/>
      <c r="C103" s="5759" t="s">
        <v>735</v>
      </c>
      <c r="D103" s="3393">
        <f>IF(D100=0,0,D102/D100)*100</f>
        <v>0</v>
      </c>
      <c r="E103" s="5760" t="s">
        <v>654</v>
      </c>
      <c r="F103" s="5761">
        <v>3.5</v>
      </c>
      <c r="G103" s="5762">
        <v>5</v>
      </c>
      <c r="H103" s="5763" t="s">
        <v>655</v>
      </c>
      <c r="I103" s="5764"/>
      <c r="J103" s="5765"/>
      <c r="K103" s="5766"/>
    </row>
    <row r="104" ht="25.5" customHeight="1">
      <c r="A104" s="5767" t="s">
        <v>787</v>
      </c>
      <c r="B104" s="5768" t="s">
        <v>788</v>
      </c>
      <c r="C104" s="5769" t="s">
        <v>662</v>
      </c>
      <c r="D104" s="3393">
        <v>0</v>
      </c>
      <c r="E104" s="5770" t="s">
        <v>654</v>
      </c>
      <c r="F104" s="5771">
        <v>0</v>
      </c>
      <c r="G104" s="5772">
        <v>0</v>
      </c>
      <c r="H104" s="5773" t="s">
        <v>655</v>
      </c>
      <c r="I104" s="5774"/>
      <c r="J104" s="5775"/>
      <c r="K104" s="5776"/>
    </row>
    <row r="105" ht="25.5" customHeight="1">
      <c r="A105" s="5777"/>
      <c r="B105" s="5778"/>
      <c r="C105" s="5779" t="s">
        <v>81</v>
      </c>
      <c r="D105" s="3393">
        <v>0</v>
      </c>
      <c r="E105" s="5780" t="s">
        <v>654</v>
      </c>
      <c r="F105" s="5781">
        <v>0</v>
      </c>
      <c r="G105" s="5782">
        <v>0</v>
      </c>
      <c r="H105" s="5783" t="s">
        <v>655</v>
      </c>
      <c r="I105" s="5784"/>
      <c r="J105" s="5785"/>
      <c r="K105" s="5786"/>
    </row>
    <row r="106" ht="25.5" customHeight="1">
      <c r="A106" s="5787"/>
      <c r="B106" s="5788"/>
      <c r="C106" s="5789" t="s">
        <v>734</v>
      </c>
      <c r="D106" s="3393">
        <f>D105-D104</f>
        <v>0</v>
      </c>
      <c r="E106" s="5790"/>
      <c r="F106" s="5791"/>
      <c r="G106" s="5792"/>
      <c r="H106" s="5793"/>
      <c r="I106" s="5794"/>
      <c r="J106" s="5795"/>
      <c r="K106" s="5796"/>
    </row>
    <row r="107" ht="25.5" customHeight="1">
      <c r="A107" s="5797"/>
      <c r="B107" s="5798"/>
      <c r="C107" s="5799" t="s">
        <v>735</v>
      </c>
      <c r="D107" s="3393">
        <f>IF(D104=0,0,D106/D104)*100</f>
        <v>0</v>
      </c>
      <c r="E107" s="5800"/>
      <c r="F107" s="5801"/>
      <c r="G107" s="5802"/>
      <c r="H107" s="5803"/>
      <c r="I107" s="5804"/>
      <c r="J107" s="5805"/>
      <c r="K107" s="5806"/>
    </row>
    <row r="108" ht="25.5" customHeight="1">
      <c r="A108" s="5807" t="s">
        <v>789</v>
      </c>
      <c r="B108" s="5808" t="s">
        <v>737</v>
      </c>
      <c r="C108" s="5809" t="s">
        <v>662</v>
      </c>
      <c r="D108" s="3393">
        <v>0</v>
      </c>
      <c r="E108" s="5810"/>
      <c r="F108" s="5811"/>
      <c r="G108" s="5812"/>
      <c r="H108" s="5813"/>
      <c r="I108" s="5814"/>
      <c r="J108" s="5815"/>
      <c r="K108" s="5816"/>
    </row>
    <row r="109" ht="25.5" customHeight="1">
      <c r="A109" s="5817"/>
      <c r="B109" s="5818"/>
      <c r="C109" s="5819" t="s">
        <v>81</v>
      </c>
      <c r="D109" s="3393">
        <v>0</v>
      </c>
      <c r="E109" s="5820"/>
      <c r="F109" s="5821"/>
      <c r="G109" s="5822"/>
      <c r="H109" s="5823"/>
      <c r="I109" s="5824"/>
      <c r="J109" s="5825"/>
      <c r="K109" s="5826"/>
    </row>
    <row r="110" ht="25.5" customHeight="1">
      <c r="A110" s="5827"/>
      <c r="B110" s="5828"/>
      <c r="C110" s="5829" t="s">
        <v>734</v>
      </c>
      <c r="D110" s="3393">
        <f>D109-D108</f>
        <v>0</v>
      </c>
      <c r="E110" s="5830"/>
      <c r="F110" s="5831"/>
      <c r="G110" s="5832"/>
      <c r="H110" s="5833"/>
      <c r="I110" s="5834"/>
      <c r="J110" s="5835"/>
      <c r="K110" s="5836"/>
    </row>
    <row r="111" ht="25.5" customHeight="1">
      <c r="A111" s="5837"/>
      <c r="B111" s="5838"/>
      <c r="C111" s="5839" t="s">
        <v>735</v>
      </c>
      <c r="D111" s="3393">
        <f>IF(D108=0,0,D110/D108*100)</f>
        <v>0</v>
      </c>
      <c r="E111" s="5840" t="s">
        <v>654</v>
      </c>
      <c r="F111" s="5841">
        <v>0</v>
      </c>
      <c r="G111" s="5842">
        <v>20</v>
      </c>
      <c r="H111" s="5843" t="s">
        <v>655</v>
      </c>
      <c r="I111" s="5844"/>
      <c r="J111" s="5845"/>
      <c r="K111" s="5846"/>
    </row>
    <row r="112" ht="25.5" customHeight="1">
      <c r="A112" s="5847" t="s">
        <v>790</v>
      </c>
      <c r="B112" s="5848" t="s">
        <v>791</v>
      </c>
      <c r="C112" s="5849" t="s">
        <v>662</v>
      </c>
      <c r="D112" s="3393">
        <v>0</v>
      </c>
      <c r="E112" s="5850"/>
      <c r="F112" s="5851"/>
      <c r="G112" s="5852"/>
      <c r="H112" s="5853"/>
      <c r="I112" s="5854"/>
      <c r="J112" s="5855"/>
      <c r="K112" s="5856"/>
    </row>
    <row r="113" ht="25.5" customHeight="1">
      <c r="A113" s="5857"/>
      <c r="B113" s="5858"/>
      <c r="C113" s="5859" t="s">
        <v>81</v>
      </c>
      <c r="D113" s="3393">
        <v>0</v>
      </c>
      <c r="E113" s="5860"/>
      <c r="F113" s="5861"/>
      <c r="G113" s="5862"/>
      <c r="H113" s="5863"/>
      <c r="I113" s="5864"/>
      <c r="J113" s="5865"/>
      <c r="K113" s="5866"/>
    </row>
    <row r="114" ht="25.5" customHeight="1">
      <c r="A114" s="5867"/>
      <c r="B114" s="5868"/>
      <c r="C114" s="5869" t="s">
        <v>734</v>
      </c>
      <c r="D114" s="3393">
        <f>D113-D112</f>
        <v>0</v>
      </c>
      <c r="E114" s="5870"/>
      <c r="F114" s="5871"/>
      <c r="G114" s="5872"/>
      <c r="H114" s="5873"/>
      <c r="I114" s="5874"/>
      <c r="J114" s="5875"/>
      <c r="K114" s="5876"/>
    </row>
    <row r="115" ht="25.5" customHeight="1">
      <c r="A115" s="5877"/>
      <c r="B115" s="5878"/>
      <c r="C115" s="5879" t="s">
        <v>735</v>
      </c>
      <c r="D115" s="3393">
        <f>IF(D112=0,0,D114/D112*100)</f>
        <v>0</v>
      </c>
      <c r="E115" s="5880" t="s">
        <v>654</v>
      </c>
      <c r="F115" s="5881">
        <v>0</v>
      </c>
      <c r="G115" s="5882">
        <v>20</v>
      </c>
      <c r="H115" s="5883" t="s">
        <v>655</v>
      </c>
      <c r="I115" s="5884"/>
      <c r="J115" s="5885"/>
      <c r="K115" s="5886"/>
    </row>
    <row r="116" ht="25.5" customHeight="1">
      <c r="A116" s="5887" t="s">
        <v>792</v>
      </c>
      <c r="B116" s="5888" t="s">
        <v>793</v>
      </c>
      <c r="C116" s="5889" t="s">
        <v>662</v>
      </c>
      <c r="D116" s="3393">
        <v>0</v>
      </c>
      <c r="E116" s="5890"/>
      <c r="F116" s="5891"/>
      <c r="G116" s="5892"/>
      <c r="H116" s="5893"/>
      <c r="I116" s="5894"/>
      <c r="J116" s="5895"/>
      <c r="K116" s="5896"/>
    </row>
    <row r="117" ht="25.5" customHeight="1">
      <c r="A117" s="5897"/>
      <c r="B117" s="5898"/>
      <c r="C117" s="5899" t="s">
        <v>81</v>
      </c>
      <c r="D117" s="3393">
        <v>0</v>
      </c>
      <c r="E117" s="5900"/>
      <c r="F117" s="5901"/>
      <c r="G117" s="5902"/>
      <c r="H117" s="5903"/>
      <c r="I117" s="5904"/>
      <c r="J117" s="5905"/>
      <c r="K117" s="5906"/>
    </row>
    <row r="118" ht="25.5" customHeight="1">
      <c r="A118" s="5907"/>
      <c r="B118" s="5908"/>
      <c r="C118" s="5909" t="s">
        <v>734</v>
      </c>
      <c r="D118" s="3393">
        <v>0</v>
      </c>
      <c r="E118" s="5910"/>
      <c r="F118" s="5911"/>
      <c r="G118" s="5912"/>
      <c r="H118" s="5913"/>
      <c r="I118" s="5914"/>
      <c r="J118" s="5915"/>
      <c r="K118" s="5916"/>
    </row>
    <row r="119" ht="25.5" customHeight="1">
      <c r="A119" s="5917"/>
      <c r="B119" s="5918"/>
      <c r="C119" s="5919" t="s">
        <v>735</v>
      </c>
      <c r="D119" s="3393">
        <v>0</v>
      </c>
      <c r="E119" s="5920"/>
      <c r="F119" s="5921"/>
      <c r="G119" s="5922"/>
      <c r="H119" s="5923"/>
      <c r="I119" s="5924"/>
      <c r="J119" s="5925"/>
      <c r="K119" s="5926"/>
    </row>
    <row r="120" ht="25.5" customHeight="1">
      <c r="A120" s="5927" t="s">
        <v>794</v>
      </c>
      <c r="B120" s="5928" t="s">
        <v>795</v>
      </c>
      <c r="C120" s="5929" t="s">
        <v>662</v>
      </c>
      <c r="D120" s="3393">
        <v>0</v>
      </c>
      <c r="E120" s="5930"/>
      <c r="F120" s="5931"/>
      <c r="G120" s="5932"/>
      <c r="H120" s="5933"/>
      <c r="I120" s="5934"/>
      <c r="J120" s="5935"/>
      <c r="K120" s="5936"/>
    </row>
    <row r="121" ht="25.5" customHeight="1">
      <c r="A121" s="5937"/>
      <c r="B121" s="5938"/>
      <c r="C121" s="5939" t="s">
        <v>81</v>
      </c>
      <c r="D121" s="3393">
        <v>0</v>
      </c>
      <c r="E121" s="5940"/>
      <c r="F121" s="5941"/>
      <c r="G121" s="5942"/>
      <c r="H121" s="5943"/>
      <c r="I121" s="5944"/>
      <c r="J121" s="5945"/>
      <c r="K121" s="5946"/>
    </row>
    <row r="122" ht="25.5" customHeight="1">
      <c r="A122" s="5947"/>
      <c r="B122" s="5948"/>
      <c r="C122" s="5949" t="s">
        <v>734</v>
      </c>
      <c r="D122" s="3393">
        <v>0</v>
      </c>
      <c r="E122" s="5950"/>
      <c r="F122" s="5951"/>
      <c r="G122" s="5952"/>
      <c r="H122" s="5953"/>
      <c r="I122" s="5954"/>
      <c r="J122" s="5955"/>
      <c r="K122" s="5956"/>
    </row>
    <row r="123" ht="25.5" customHeight="1">
      <c r="A123" s="5957"/>
      <c r="B123" s="5958"/>
      <c r="C123" s="5959" t="s">
        <v>735</v>
      </c>
      <c r="D123" s="3445">
        <v>0</v>
      </c>
      <c r="E123" s="5960"/>
      <c r="F123" s="5961"/>
      <c r="G123" s="5962"/>
      <c r="H123" s="5963"/>
      <c r="I123" s="5964"/>
      <c r="J123" s="5965"/>
      <c r="K123" s="5966"/>
    </row>
    <row r="124" ht="25.5" customHeight="1">
      <c r="A124" s="5967" t="s">
        <v>796</v>
      </c>
      <c r="B124" s="5968" t="s">
        <v>797</v>
      </c>
      <c r="C124" s="5969" t="s">
        <v>662</v>
      </c>
      <c r="D124" s="3456">
        <v>0</v>
      </c>
      <c r="E124" s="5970" t="s">
        <v>654</v>
      </c>
      <c r="F124" s="5971">
        <v>0</v>
      </c>
      <c r="G124" s="5972">
        <v>0</v>
      </c>
      <c r="H124" s="5973" t="s">
        <v>655</v>
      </c>
      <c r="I124" s="5974"/>
      <c r="J124" s="5975"/>
      <c r="K124" s="5976"/>
    </row>
    <row r="125" ht="25.5" customHeight="1">
      <c r="A125" s="5977"/>
      <c r="B125" s="5978"/>
      <c r="C125" s="5979" t="s">
        <v>81</v>
      </c>
      <c r="D125" s="3393">
        <v>0</v>
      </c>
      <c r="E125" s="5980" t="s">
        <v>654</v>
      </c>
      <c r="F125" s="5981">
        <v>0</v>
      </c>
      <c r="G125" s="5982">
        <v>0</v>
      </c>
      <c r="H125" s="5983" t="s">
        <v>655</v>
      </c>
      <c r="I125" s="5984"/>
      <c r="J125" s="5985"/>
      <c r="K125" s="5986"/>
    </row>
    <row r="126" ht="25.5" customHeight="1">
      <c r="A126" s="5987"/>
      <c r="B126" s="5988"/>
      <c r="C126" s="5989" t="s">
        <v>734</v>
      </c>
      <c r="D126" s="3393">
        <f>D125-D124</f>
        <v>0</v>
      </c>
      <c r="E126" s="5990"/>
      <c r="F126" s="5991"/>
      <c r="G126" s="5992"/>
      <c r="H126" s="5993"/>
      <c r="I126" s="5994"/>
      <c r="J126" s="5995"/>
      <c r="K126" s="5996"/>
    </row>
    <row r="127" ht="25.5" customHeight="1">
      <c r="A127" s="5997"/>
      <c r="B127" s="5998"/>
      <c r="C127" s="5999" t="s">
        <v>735</v>
      </c>
      <c r="D127" s="3393">
        <f>IF(D124=0,0,D125/D124-1)*100</f>
        <v>0</v>
      </c>
      <c r="E127" s="6000"/>
      <c r="F127" s="6001"/>
      <c r="G127" s="6002"/>
      <c r="H127" s="6003"/>
      <c r="I127" s="6004"/>
      <c r="J127" s="6005"/>
      <c r="K127" s="6006"/>
    </row>
    <row r="128" ht="25.5" customHeight="1">
      <c r="A128" s="6007" t="s">
        <v>798</v>
      </c>
      <c r="B128" s="6008" t="s">
        <v>737</v>
      </c>
      <c r="C128" s="6009" t="s">
        <v>662</v>
      </c>
      <c r="D128" s="3393">
        <v>0</v>
      </c>
      <c r="E128" s="6010"/>
      <c r="F128" s="6011"/>
      <c r="G128" s="6012"/>
      <c r="H128" s="6013"/>
      <c r="I128" s="6014"/>
      <c r="J128" s="6015"/>
      <c r="K128" s="6016"/>
    </row>
    <row r="129" ht="25.5" customHeight="1">
      <c r="A129" s="6017"/>
      <c r="B129" s="6018"/>
      <c r="C129" s="6019" t="s">
        <v>81</v>
      </c>
      <c r="D129" s="3393">
        <v>0</v>
      </c>
      <c r="E129" s="6020"/>
      <c r="F129" s="6021"/>
      <c r="G129" s="6022"/>
      <c r="H129" s="6023"/>
      <c r="I129" s="6024"/>
      <c r="J129" s="6025"/>
      <c r="K129" s="6026"/>
    </row>
    <row r="130" ht="25.5" customHeight="1">
      <c r="A130" s="6027"/>
      <c r="B130" s="6028"/>
      <c r="C130" s="6029" t="s">
        <v>734</v>
      </c>
      <c r="D130" s="3393">
        <f>D129-D128</f>
        <v>0</v>
      </c>
      <c r="E130" s="6030"/>
      <c r="F130" s="6031"/>
      <c r="G130" s="6032"/>
      <c r="H130" s="6033"/>
      <c r="I130" s="6034"/>
      <c r="J130" s="6035"/>
      <c r="K130" s="6036"/>
    </row>
    <row r="131" ht="25.5" customHeight="1">
      <c r="A131" s="6037"/>
      <c r="B131" s="6038"/>
      <c r="C131" s="6039" t="s">
        <v>735</v>
      </c>
      <c r="D131" s="3393">
        <f>IF(D128=0,0,D129/D128-1)*100</f>
        <v>0</v>
      </c>
      <c r="E131" s="6040" t="s">
        <v>654</v>
      </c>
      <c r="F131" s="6041">
        <v>-30</v>
      </c>
      <c r="G131" s="6042">
        <v>30</v>
      </c>
      <c r="H131" s="6043" t="s">
        <v>655</v>
      </c>
      <c r="I131" s="6044"/>
      <c r="J131" s="6045"/>
      <c r="K131" s="6046"/>
    </row>
    <row r="132" ht="25.5" customHeight="1">
      <c r="A132" s="6047" t="s">
        <v>799</v>
      </c>
      <c r="B132" s="6048"/>
      <c r="C132" s="6049"/>
      <c r="D132" s="6050"/>
      <c r="E132" s="6051"/>
      <c r="F132" s="6052"/>
      <c r="G132" s="6053"/>
      <c r="H132" s="6054"/>
      <c r="I132" s="6055"/>
      <c r="J132" s="6056"/>
      <c r="K132" s="6057"/>
    </row>
    <row r="133" ht="25.5" customHeight="1">
      <c r="A133" s="6058" t="s">
        <v>800</v>
      </c>
      <c r="B133" s="6059" t="s">
        <v>737</v>
      </c>
      <c r="C133" s="6060" t="s">
        <v>662</v>
      </c>
      <c r="D133" s="3393">
        <v>0</v>
      </c>
      <c r="E133" s="6061" t="s">
        <v>654</v>
      </c>
      <c r="F133" s="6062">
        <v>0</v>
      </c>
      <c r="G133" s="6063"/>
      <c r="H133" s="6064" t="s">
        <v>655</v>
      </c>
      <c r="I133" s="6065"/>
      <c r="J133" s="6066"/>
      <c r="K133" s="6067"/>
    </row>
    <row r="134" ht="25.5" customHeight="1">
      <c r="A134" s="6068"/>
      <c r="B134" s="6069"/>
      <c r="C134" s="6070" t="s">
        <v>81</v>
      </c>
      <c r="D134" s="3393">
        <v>0</v>
      </c>
      <c r="E134" s="6071" t="s">
        <v>654</v>
      </c>
      <c r="F134" s="6072">
        <v>0</v>
      </c>
      <c r="G134" s="6073"/>
      <c r="H134" s="6074" t="s">
        <v>655</v>
      </c>
      <c r="I134" s="6075"/>
      <c r="J134" s="6076"/>
      <c r="K134" s="6077"/>
    </row>
    <row r="135" ht="25.5" customHeight="1">
      <c r="A135" s="6078"/>
      <c r="B135" s="6079"/>
      <c r="C135" s="6080" t="s">
        <v>734</v>
      </c>
      <c r="D135" s="3393">
        <f>D134-D133</f>
        <v>0</v>
      </c>
      <c r="E135" s="6081"/>
      <c r="F135" s="6082"/>
      <c r="G135" s="6083"/>
      <c r="H135" s="6084"/>
      <c r="I135" s="6085"/>
      <c r="J135" s="6086"/>
      <c r="K135" s="6087"/>
    </row>
    <row r="136" ht="25.5" customHeight="1">
      <c r="A136" s="6088"/>
      <c r="B136" s="6089"/>
      <c r="C136" s="6090" t="s">
        <v>735</v>
      </c>
      <c r="D136" s="3393">
        <f>IF(D133=0,0,D134/D133-1)*100</f>
        <v>0</v>
      </c>
      <c r="E136" s="6091"/>
      <c r="F136" s="6092"/>
      <c r="G136" s="6093"/>
      <c r="H136" s="6094"/>
      <c r="I136" s="6095"/>
      <c r="J136" s="6096"/>
      <c r="K136" s="6097"/>
    </row>
    <row r="137" ht="25.5" customHeight="1">
      <c r="A137" s="6098" t="s">
        <v>801</v>
      </c>
      <c r="B137" s="6099" t="s">
        <v>737</v>
      </c>
      <c r="C137" s="6100" t="s">
        <v>662</v>
      </c>
      <c r="D137" s="3393">
        <v>0</v>
      </c>
      <c r="E137" s="6101" t="s">
        <v>654</v>
      </c>
      <c r="F137" s="6102">
        <v>0</v>
      </c>
      <c r="G137" s="6103"/>
      <c r="H137" s="6104" t="s">
        <v>655</v>
      </c>
      <c r="I137" s="6105"/>
      <c r="J137" s="6106"/>
      <c r="K137" s="6107"/>
    </row>
    <row r="138" ht="25.5" customHeight="1">
      <c r="A138" s="6108"/>
      <c r="B138" s="6109"/>
      <c r="C138" s="6110" t="s">
        <v>81</v>
      </c>
      <c r="D138" s="3393">
        <v>0</v>
      </c>
      <c r="E138" s="6111" t="s">
        <v>654</v>
      </c>
      <c r="F138" s="6112">
        <v>0</v>
      </c>
      <c r="G138" s="6113"/>
      <c r="H138" s="6114" t="s">
        <v>655</v>
      </c>
      <c r="I138" s="6115"/>
      <c r="J138" s="6116"/>
      <c r="K138" s="6117"/>
    </row>
    <row r="139" ht="25.5" customHeight="1">
      <c r="A139" s="6118"/>
      <c r="B139" s="6119"/>
      <c r="C139" s="6120" t="s">
        <v>734</v>
      </c>
      <c r="D139" s="3393">
        <f>D138-D137</f>
        <v>0</v>
      </c>
      <c r="E139" s="6121"/>
      <c r="F139" s="6122"/>
      <c r="G139" s="6123"/>
      <c r="H139" s="6124"/>
      <c r="I139" s="6125"/>
      <c r="J139" s="6126"/>
      <c r="K139" s="6127"/>
    </row>
    <row r="140" ht="25.5" customHeight="1">
      <c r="A140" s="6128"/>
      <c r="B140" s="6129"/>
      <c r="C140" s="6130" t="s">
        <v>735</v>
      </c>
      <c r="D140" s="3393">
        <f>IF(D137=0,0,D138/D137-1)*100</f>
        <v>0</v>
      </c>
      <c r="E140" s="6131"/>
      <c r="F140" s="6132"/>
      <c r="G140" s="6133"/>
      <c r="H140" s="6134"/>
      <c r="I140" s="6135"/>
      <c r="J140" s="6136"/>
      <c r="K140" s="6137"/>
    </row>
    <row r="141" ht="25.5" customHeight="1">
      <c r="A141" s="6138" t="s">
        <v>802</v>
      </c>
      <c r="B141" s="6139" t="s">
        <v>803</v>
      </c>
      <c r="C141" s="6140" t="s">
        <v>662</v>
      </c>
      <c r="D141" s="3393">
        <v>0</v>
      </c>
      <c r="E141" s="6141" t="s">
        <v>654</v>
      </c>
      <c r="F141" s="6142">
        <v>6</v>
      </c>
      <c r="G141" s="6143"/>
      <c r="H141" s="6144" t="s">
        <v>655</v>
      </c>
      <c r="I141" s="6145"/>
      <c r="J141" s="6146"/>
      <c r="K141" s="6147"/>
    </row>
    <row r="142" ht="25.5" customHeight="1">
      <c r="A142" s="6148"/>
      <c r="B142" s="6149"/>
      <c r="C142" s="6150" t="s">
        <v>81</v>
      </c>
      <c r="D142" s="3393">
        <v>0</v>
      </c>
      <c r="E142" s="6151" t="s">
        <v>654</v>
      </c>
      <c r="F142" s="6152">
        <v>6</v>
      </c>
      <c r="G142" s="6153"/>
      <c r="H142" s="6154" t="s">
        <v>655</v>
      </c>
      <c r="I142" s="6155"/>
      <c r="J142" s="6156"/>
      <c r="K142" s="6157"/>
    </row>
    <row r="143" ht="25.5" customHeight="1">
      <c r="A143" s="6158"/>
      <c r="B143" s="6159"/>
      <c r="C143" s="6160" t="s">
        <v>734</v>
      </c>
      <c r="D143" s="3393">
        <f>D142-D141</f>
        <v>0</v>
      </c>
      <c r="E143" s="6161"/>
      <c r="F143" s="6162"/>
      <c r="G143" s="6163"/>
      <c r="H143" s="6164"/>
      <c r="I143" s="6165"/>
      <c r="J143" s="6166"/>
      <c r="K143" s="6167"/>
    </row>
    <row r="144" ht="25.5" customHeight="1">
      <c r="A144" s="6168"/>
      <c r="B144" s="6169"/>
      <c r="C144" s="6170" t="s">
        <v>735</v>
      </c>
      <c r="D144" s="3393">
        <f>IF(D141=0,0,D142/D141-1)*100</f>
        <v>0</v>
      </c>
      <c r="E144" s="6171"/>
      <c r="F144" s="6172"/>
      <c r="G144" s="6173"/>
      <c r="H144" s="6174"/>
      <c r="I144" s="6175"/>
      <c r="J144" s="6176"/>
      <c r="K144" s="6177"/>
    </row>
    <row r="145" ht="25.5" customHeight="1">
      <c r="A145" s="6178" t="s">
        <v>804</v>
      </c>
      <c r="B145" s="6179"/>
      <c r="C145" s="6180"/>
      <c r="D145" s="6181"/>
      <c r="E145" s="6182"/>
      <c r="F145" s="6183"/>
      <c r="G145" s="6184"/>
      <c r="H145" s="6185"/>
      <c r="I145" s="6186"/>
      <c r="J145" s="6187"/>
      <c r="K145" s="6188"/>
    </row>
    <row r="146" ht="25.5" customHeight="1">
      <c r="A146" s="6189" t="s">
        <v>805</v>
      </c>
      <c r="B146" s="6190" t="s">
        <v>737</v>
      </c>
      <c r="C146" s="6191" t="s">
        <v>662</v>
      </c>
      <c r="D146" s="3873">
        <v>0</v>
      </c>
      <c r="E146" s="6192"/>
      <c r="F146" s="6193"/>
      <c r="G146" s="6194"/>
      <c r="H146" s="6195"/>
      <c r="I146" s="6196"/>
      <c r="J146" s="6197"/>
      <c r="K146" s="6198"/>
    </row>
    <row r="147" ht="25.5" customHeight="1">
      <c r="A147" s="6199"/>
      <c r="B147" s="6200"/>
      <c r="C147" s="6201" t="s">
        <v>81</v>
      </c>
      <c r="D147" s="3873">
        <v>0</v>
      </c>
      <c r="E147" s="6202"/>
      <c r="F147" s="6203"/>
      <c r="G147" s="6204"/>
      <c r="H147" s="6205"/>
      <c r="I147" s="6206"/>
      <c r="J147" s="6207"/>
      <c r="K147" s="6208"/>
    </row>
    <row r="148" ht="25.5" customHeight="1">
      <c r="A148" s="6209"/>
      <c r="B148" s="6210"/>
      <c r="C148" s="6211" t="s">
        <v>734</v>
      </c>
      <c r="D148" s="3393">
        <f>D147-D146</f>
        <v>0</v>
      </c>
      <c r="E148" s="6212"/>
      <c r="F148" s="6213"/>
      <c r="G148" s="6214"/>
      <c r="H148" s="6215"/>
      <c r="I148" s="6216"/>
      <c r="J148" s="6217"/>
      <c r="K148" s="6218"/>
    </row>
    <row r="149" ht="25.5" customHeight="1">
      <c r="A149" s="6219"/>
      <c r="B149" s="6220"/>
      <c r="C149" s="6221" t="s">
        <v>735</v>
      </c>
      <c r="D149" s="3393">
        <f>IF(D146=0,0,D147/D146-1)*100</f>
        <v>0</v>
      </c>
      <c r="E149" s="6222" t="s">
        <v>654</v>
      </c>
      <c r="F149" s="6223">
        <v>0</v>
      </c>
      <c r="G149" s="6224">
        <v>10</v>
      </c>
      <c r="H149" s="6225" t="s">
        <v>655</v>
      </c>
      <c r="I149" s="6226"/>
      <c r="J149" s="6227"/>
      <c r="K149" s="6228"/>
    </row>
    <row r="150" ht="25.5" customHeight="1">
      <c r="A150" s="6229" t="s">
        <v>806</v>
      </c>
      <c r="B150" s="6230" t="s">
        <v>737</v>
      </c>
      <c r="C150" s="6231" t="s">
        <v>662</v>
      </c>
      <c r="D150" s="3873">
        <v>0</v>
      </c>
      <c r="E150" s="6232"/>
      <c r="F150" s="6233"/>
      <c r="G150" s="6234"/>
      <c r="H150" s="6235"/>
      <c r="I150" s="6236"/>
      <c r="J150" s="6237"/>
      <c r="K150" s="6238"/>
    </row>
    <row r="151" ht="25.5" customHeight="1">
      <c r="A151" s="6239"/>
      <c r="B151" s="6240"/>
      <c r="C151" s="6241" t="s">
        <v>81</v>
      </c>
      <c r="D151" s="3873">
        <v>0</v>
      </c>
      <c r="E151" s="6242"/>
      <c r="F151" s="6243"/>
      <c r="G151" s="6244"/>
      <c r="H151" s="6245"/>
      <c r="I151" s="6246"/>
      <c r="J151" s="6247"/>
      <c r="K151" s="6248"/>
    </row>
    <row r="152" ht="25.5" customHeight="1">
      <c r="A152" s="6249"/>
      <c r="B152" s="6250"/>
      <c r="C152" s="6251" t="s">
        <v>734</v>
      </c>
      <c r="D152" s="3873">
        <f>D151-D150</f>
        <v>0</v>
      </c>
      <c r="E152" s="6252"/>
      <c r="F152" s="6253"/>
      <c r="G152" s="6254"/>
      <c r="H152" s="6255"/>
      <c r="I152" s="6256"/>
      <c r="J152" s="6257"/>
      <c r="K152" s="6258"/>
    </row>
    <row r="153" ht="25.5" customHeight="1">
      <c r="A153" s="6259"/>
      <c r="B153" s="6260"/>
      <c r="C153" s="6261" t="s">
        <v>735</v>
      </c>
      <c r="D153" s="3393">
        <f>IF(D150=0,0,D152/D150)*100</f>
        <v>0</v>
      </c>
      <c r="E153" s="6262" t="s">
        <v>654</v>
      </c>
      <c r="F153" s="6263">
        <v>0</v>
      </c>
      <c r="G153" s="6264">
        <v>10</v>
      </c>
      <c r="H153" s="6265" t="s">
        <v>655</v>
      </c>
      <c r="I153" s="6266"/>
      <c r="J153" s="6267"/>
      <c r="K153" s="6268"/>
    </row>
    <row r="154" ht="25.5" customHeight="1">
      <c r="A154" s="6269" t="s">
        <v>807</v>
      </c>
      <c r="B154" s="6270" t="s">
        <v>737</v>
      </c>
      <c r="C154" s="6271" t="s">
        <v>662</v>
      </c>
      <c r="D154" s="3873">
        <v>0</v>
      </c>
      <c r="E154" s="6272"/>
      <c r="F154" s="6273"/>
      <c r="G154" s="6274"/>
      <c r="H154" s="6275"/>
      <c r="I154" s="6276"/>
      <c r="J154" s="6277"/>
      <c r="K154" s="6278"/>
    </row>
    <row r="155" ht="25.5" customHeight="1">
      <c r="A155" s="6279"/>
      <c r="B155" s="6280"/>
      <c r="C155" s="6281" t="s">
        <v>81</v>
      </c>
      <c r="D155" s="3873">
        <v>0</v>
      </c>
      <c r="E155" s="6282"/>
      <c r="F155" s="6283"/>
      <c r="G155" s="6284"/>
      <c r="H155" s="6285"/>
      <c r="I155" s="6286"/>
      <c r="J155" s="6287"/>
      <c r="K155" s="6288"/>
    </row>
    <row r="156" ht="25.5" customHeight="1">
      <c r="A156" s="6289"/>
      <c r="B156" s="6290"/>
      <c r="C156" s="6291" t="s">
        <v>734</v>
      </c>
      <c r="D156" s="3873">
        <f>D155-D154</f>
        <v>0</v>
      </c>
      <c r="E156" s="6292"/>
      <c r="F156" s="6293"/>
      <c r="G156" s="6294"/>
      <c r="H156" s="6295"/>
      <c r="I156" s="6296"/>
      <c r="J156" s="6297"/>
      <c r="K156" s="6298"/>
    </row>
    <row r="157" ht="25.5" customHeight="1">
      <c r="A157" s="6299"/>
      <c r="B157" s="6300"/>
      <c r="C157" s="6301" t="s">
        <v>735</v>
      </c>
      <c r="D157" s="3393">
        <f>IF(D154=0,0,D155/D154-1)*100</f>
        <v>0</v>
      </c>
      <c r="E157" s="6302" t="s">
        <v>654</v>
      </c>
      <c r="F157" s="6303">
        <v>0</v>
      </c>
      <c r="G157" s="6304">
        <v>10</v>
      </c>
      <c r="H157" s="6305" t="s">
        <v>655</v>
      </c>
      <c r="I157" s="6306"/>
      <c r="J157" s="6307"/>
      <c r="K157" s="6308"/>
    </row>
    <row r="158" ht="25.5" customHeight="1">
      <c r="A158" s="6309" t="s">
        <v>808</v>
      </c>
      <c r="B158" s="6310" t="s">
        <v>809</v>
      </c>
      <c r="C158" s="6311" t="s">
        <v>662</v>
      </c>
      <c r="D158" s="3873">
        <f>D150-D154</f>
        <v>0</v>
      </c>
      <c r="E158" s="6312"/>
      <c r="F158" s="6313"/>
      <c r="G158" s="6314"/>
      <c r="H158" s="6315"/>
      <c r="I158" s="6316"/>
      <c r="J158" s="6317"/>
      <c r="K158" s="6318"/>
    </row>
    <row r="159" ht="25.5" customHeight="1">
      <c r="A159" s="6319"/>
      <c r="B159" s="6320"/>
      <c r="C159" s="6321" t="s">
        <v>81</v>
      </c>
      <c r="D159" s="3873">
        <f>D151-D155</f>
        <v>0</v>
      </c>
      <c r="E159" s="6322"/>
      <c r="F159" s="6323"/>
      <c r="G159" s="6324"/>
      <c r="H159" s="6325"/>
      <c r="I159" s="6326"/>
      <c r="J159" s="6327"/>
      <c r="K159" s="6328"/>
    </row>
    <row r="160" ht="25.5" customHeight="1">
      <c r="A160" s="6329"/>
      <c r="B160" s="6330"/>
      <c r="C160" s="6331" t="s">
        <v>734</v>
      </c>
      <c r="D160" s="3873">
        <f>D159-D158</f>
        <v>0</v>
      </c>
      <c r="E160" s="6332"/>
      <c r="F160" s="6333"/>
      <c r="G160" s="6334"/>
      <c r="H160" s="6335"/>
      <c r="I160" s="6336"/>
      <c r="J160" s="6337"/>
      <c r="K160" s="6338"/>
    </row>
    <row r="161" ht="25.5" customHeight="1">
      <c r="A161" s="6339"/>
      <c r="B161" s="6340"/>
      <c r="C161" s="6341" t="s">
        <v>735</v>
      </c>
      <c r="D161" s="3393">
        <f>IF(D158=0,0,D159/D158-1)*100</f>
        <v>0</v>
      </c>
      <c r="E161" s="6342" t="s">
        <v>654</v>
      </c>
      <c r="F161" s="6343">
        <v>0</v>
      </c>
      <c r="G161" s="6344">
        <v>10</v>
      </c>
      <c r="H161" s="6345" t="s">
        <v>655</v>
      </c>
      <c r="I161" s="6346"/>
      <c r="J161" s="6347"/>
      <c r="K161" s="6348"/>
    </row>
    <row r="162" ht="25.5" customHeight="1">
      <c r="A162" s="6349" t="s">
        <v>810</v>
      </c>
      <c r="B162" s="6350" t="s">
        <v>811</v>
      </c>
      <c r="C162" s="6351" t="s">
        <v>662</v>
      </c>
      <c r="D162" s="3393">
        <f>IF(D150=0,0,D158/D150*100)</f>
        <v>0</v>
      </c>
      <c r="E162" s="6352" t="s">
        <v>654</v>
      </c>
      <c r="F162" s="6353">
        <v>50</v>
      </c>
      <c r="G162" s="6354">
        <v>100</v>
      </c>
      <c r="H162" s="6355" t="s">
        <v>655</v>
      </c>
      <c r="I162" s="6356"/>
      <c r="J162" s="6357"/>
      <c r="K162" s="6358"/>
    </row>
    <row r="163" ht="25.5" customHeight="1">
      <c r="A163" s="6359"/>
      <c r="B163" s="6360"/>
      <c r="C163" s="6361" t="s">
        <v>81</v>
      </c>
      <c r="D163" s="3393">
        <f>IF(D151=0,0,D159/D151*100)</f>
        <v>0</v>
      </c>
      <c r="E163" s="6362" t="s">
        <v>654</v>
      </c>
      <c r="F163" s="6363">
        <v>50</v>
      </c>
      <c r="G163" s="6364">
        <v>100</v>
      </c>
      <c r="H163" s="6365" t="s">
        <v>655</v>
      </c>
      <c r="I163" s="6366"/>
      <c r="J163" s="6367"/>
      <c r="K163" s="6368"/>
    </row>
    <row r="164" ht="25.5" customHeight="1">
      <c r="A164" s="6369"/>
      <c r="B164" s="6370"/>
      <c r="C164" s="6371" t="s">
        <v>734</v>
      </c>
      <c r="D164" s="3393">
        <f>D163-D162</f>
        <v>0</v>
      </c>
      <c r="E164" s="6372" t="s">
        <v>654</v>
      </c>
      <c r="F164" s="6373">
        <v>0</v>
      </c>
      <c r="G164" s="6374">
        <v>20</v>
      </c>
      <c r="H164" s="6375" t="s">
        <v>655</v>
      </c>
      <c r="I164" s="6376"/>
      <c r="J164" s="6377"/>
      <c r="K164" s="6378"/>
    </row>
    <row r="165" ht="25.5" customHeight="1">
      <c r="A165" s="6379" t="s">
        <v>812</v>
      </c>
      <c r="B165" s="6380" t="s">
        <v>813</v>
      </c>
      <c r="C165" s="6381" t="s">
        <v>662</v>
      </c>
      <c r="D165" s="3873">
        <v>0</v>
      </c>
      <c r="E165" s="6382"/>
      <c r="F165" s="6383"/>
      <c r="G165" s="6384"/>
      <c r="H165" s="6385"/>
      <c r="I165" s="6386"/>
      <c r="J165" s="6387"/>
      <c r="K165" s="6388"/>
    </row>
    <row r="166" ht="25.5" customHeight="1">
      <c r="A166" s="6389"/>
      <c r="B166" s="6390"/>
      <c r="C166" s="6391" t="s">
        <v>81</v>
      </c>
      <c r="D166" s="3873">
        <v>0</v>
      </c>
      <c r="E166" s="6392"/>
      <c r="F166" s="6393"/>
      <c r="G166" s="6394"/>
      <c r="H166" s="6395"/>
      <c r="I166" s="6396"/>
      <c r="J166" s="6397"/>
      <c r="K166" s="6398"/>
    </row>
    <row r="167" ht="25.5" customHeight="1">
      <c r="A167" s="6399"/>
      <c r="B167" s="6400"/>
      <c r="C167" s="6401" t="s">
        <v>734</v>
      </c>
      <c r="D167" s="3393">
        <f>D166-D165</f>
        <v>0</v>
      </c>
      <c r="E167" s="6402" t="s">
        <v>654</v>
      </c>
      <c r="F167" s="6403"/>
      <c r="G167" s="6404">
        <v>0</v>
      </c>
      <c r="H167" s="6405" t="s">
        <v>655</v>
      </c>
      <c r="I167" s="6406"/>
      <c r="J167" s="6407"/>
      <c r="K167" s="6408"/>
    </row>
    <row r="168" ht="25.5" customHeight="1">
      <c r="A168" s="6409"/>
      <c r="B168" s="6410"/>
      <c r="C168" s="6411" t="s">
        <v>735</v>
      </c>
      <c r="D168" s="3393">
        <f>IF(D165=0,0,D166/D165-1)*100</f>
        <v>0</v>
      </c>
      <c r="E168" s="6412" t="s">
        <v>654</v>
      </c>
      <c r="F168" s="6413">
        <v>-30</v>
      </c>
      <c r="G168" s="6414">
        <v>0</v>
      </c>
      <c r="H168" s="6415" t="s">
        <v>655</v>
      </c>
      <c r="I168" s="6416"/>
      <c r="J168" s="6417"/>
      <c r="K168" s="6418"/>
    </row>
    <row r="169" ht="25.5" customHeight="1">
      <c r="A169" s="6419" t="s">
        <v>814</v>
      </c>
      <c r="B169" s="6420" t="s">
        <v>737</v>
      </c>
      <c r="C169" s="6421" t="s">
        <v>662</v>
      </c>
      <c r="D169" s="3873">
        <v>0</v>
      </c>
      <c r="E169" s="6422"/>
      <c r="F169" s="6423"/>
      <c r="G169" s="6424"/>
      <c r="H169" s="6425"/>
      <c r="I169" s="6426"/>
      <c r="J169" s="6427"/>
      <c r="K169" s="6428"/>
    </row>
    <row r="170" ht="25.5" customHeight="1">
      <c r="A170" s="6429"/>
      <c r="B170" s="6430"/>
      <c r="C170" s="6431" t="s">
        <v>81</v>
      </c>
      <c r="D170" s="3873">
        <v>0</v>
      </c>
      <c r="E170" s="6432"/>
      <c r="F170" s="6433"/>
      <c r="G170" s="6434"/>
      <c r="H170" s="6435"/>
      <c r="I170" s="6436"/>
      <c r="J170" s="6437"/>
      <c r="K170" s="6438"/>
    </row>
    <row r="171" ht="25.5" customHeight="1">
      <c r="A171" s="6439"/>
      <c r="B171" s="6440"/>
      <c r="C171" s="6441" t="s">
        <v>734</v>
      </c>
      <c r="D171" s="3393">
        <f>D170-D169</f>
        <v>0</v>
      </c>
      <c r="E171" s="6442"/>
      <c r="F171" s="6443"/>
      <c r="G171" s="6444"/>
      <c r="H171" s="6445"/>
      <c r="I171" s="6446"/>
      <c r="J171" s="6447"/>
      <c r="K171" s="6448"/>
    </row>
    <row r="172" ht="25.5" customHeight="1">
      <c r="A172" s="6449"/>
      <c r="B172" s="6450"/>
      <c r="C172" s="6451" t="s">
        <v>735</v>
      </c>
      <c r="D172" s="3393">
        <f>IF(D169=0,0,D170/D169-1)*100</f>
        <v>0</v>
      </c>
      <c r="E172" s="6452" t="s">
        <v>654</v>
      </c>
      <c r="F172" s="6453">
        <v>0</v>
      </c>
      <c r="G172" s="6454">
        <v>10</v>
      </c>
      <c r="H172" s="6455" t="s">
        <v>655</v>
      </c>
      <c r="I172" s="6456"/>
      <c r="J172" s="6457"/>
      <c r="K172" s="6458"/>
    </row>
    <row r="173" ht="25.5" customHeight="1">
      <c r="A173" s="6459" t="s">
        <v>815</v>
      </c>
      <c r="B173" s="6460" t="s">
        <v>737</v>
      </c>
      <c r="C173" s="6461" t="s">
        <v>662</v>
      </c>
      <c r="D173" s="3873">
        <v>0</v>
      </c>
      <c r="E173" s="6462"/>
      <c r="F173" s="6463"/>
      <c r="G173" s="6464"/>
      <c r="H173" s="6465"/>
      <c r="I173" s="6466"/>
      <c r="J173" s="6467"/>
      <c r="K173" s="6468"/>
    </row>
    <row r="174" ht="25.5" customHeight="1">
      <c r="A174" s="6469"/>
      <c r="B174" s="6470"/>
      <c r="C174" s="6471" t="s">
        <v>81</v>
      </c>
      <c r="D174" s="3873">
        <v>0</v>
      </c>
      <c r="E174" s="6472"/>
      <c r="F174" s="6473"/>
      <c r="G174" s="6474"/>
      <c r="H174" s="6475"/>
      <c r="I174" s="6476"/>
      <c r="J174" s="6477"/>
      <c r="K174" s="6478"/>
    </row>
    <row r="175" ht="25.5" customHeight="1">
      <c r="A175" s="6479"/>
      <c r="B175" s="6480"/>
      <c r="C175" s="6481" t="s">
        <v>734</v>
      </c>
      <c r="D175" s="3393">
        <f>D174-D173</f>
        <v>0</v>
      </c>
      <c r="E175" s="6482"/>
      <c r="F175" s="6483"/>
      <c r="G175" s="6484"/>
      <c r="H175" s="6485"/>
      <c r="I175" s="6486"/>
      <c r="J175" s="6487"/>
      <c r="K175" s="6488"/>
    </row>
    <row r="176" ht="25.5" customHeight="1">
      <c r="A176" s="6489"/>
      <c r="B176" s="6490"/>
      <c r="C176" s="6491" t="s">
        <v>735</v>
      </c>
      <c r="D176" s="3393">
        <f>IF(D173=0,0,D174/D173-1)*100</f>
        <v>0</v>
      </c>
      <c r="E176" s="6492" t="s">
        <v>654</v>
      </c>
      <c r="F176" s="6493">
        <v>0</v>
      </c>
      <c r="G176" s="6494">
        <v>10</v>
      </c>
      <c r="H176" s="6495" t="s">
        <v>655</v>
      </c>
      <c r="I176" s="6496"/>
      <c r="J176" s="6497"/>
      <c r="K176" s="6498"/>
    </row>
    <row r="177" ht="25.5" customHeight="1">
      <c r="A177" s="6499" t="s">
        <v>816</v>
      </c>
      <c r="B177" s="6500" t="s">
        <v>737</v>
      </c>
      <c r="C177" s="6501" t="s">
        <v>662</v>
      </c>
      <c r="D177" s="3873">
        <v>0</v>
      </c>
      <c r="E177" s="6502"/>
      <c r="F177" s="6503"/>
      <c r="G177" s="6504"/>
      <c r="H177" s="6505"/>
      <c r="I177" s="6506"/>
      <c r="J177" s="6507"/>
      <c r="K177" s="6508"/>
    </row>
    <row r="178" ht="25.5" customHeight="1">
      <c r="A178" s="6509"/>
      <c r="B178" s="6510"/>
      <c r="C178" s="6511" t="s">
        <v>81</v>
      </c>
      <c r="D178" s="3873">
        <v>0</v>
      </c>
      <c r="E178" s="6512"/>
      <c r="F178" s="6513"/>
      <c r="G178" s="6514"/>
      <c r="H178" s="6515"/>
      <c r="I178" s="6516"/>
      <c r="J178" s="6517"/>
      <c r="K178" s="6518"/>
    </row>
    <row r="179" ht="25.5" customHeight="1">
      <c r="A179" s="6519"/>
      <c r="B179" s="6520"/>
      <c r="C179" s="6521" t="s">
        <v>734</v>
      </c>
      <c r="D179" s="3393">
        <f>D178-D177</f>
        <v>0</v>
      </c>
      <c r="E179" s="6522"/>
      <c r="F179" s="6523"/>
      <c r="G179" s="6524"/>
      <c r="H179" s="6525"/>
      <c r="I179" s="6526"/>
      <c r="J179" s="6527"/>
      <c r="K179" s="6528"/>
    </row>
    <row r="180" ht="25.5" customHeight="1">
      <c r="A180" s="6529"/>
      <c r="B180" s="6530"/>
      <c r="C180" s="6531" t="s">
        <v>735</v>
      </c>
      <c r="D180" s="3393">
        <f>IF(D177=0,0,D178/D177-1)*100</f>
        <v>0</v>
      </c>
      <c r="E180" s="6532" t="s">
        <v>654</v>
      </c>
      <c r="F180" s="6533">
        <v>0</v>
      </c>
      <c r="G180" s="6534">
        <v>10</v>
      </c>
      <c r="H180" s="6535" t="s">
        <v>655</v>
      </c>
      <c r="I180" s="6536"/>
      <c r="J180" s="6537"/>
      <c r="K180" s="6538"/>
    </row>
    <row r="181" ht="25.5" customHeight="1">
      <c r="A181" s="6539" t="s">
        <v>817</v>
      </c>
      <c r="B181" s="6540" t="s">
        <v>818</v>
      </c>
      <c r="C181" s="6541" t="s">
        <v>662</v>
      </c>
      <c r="D181" s="3393">
        <v>0</v>
      </c>
      <c r="E181" s="6542"/>
      <c r="F181" s="6543"/>
      <c r="G181" s="6544"/>
      <c r="H181" s="6545"/>
      <c r="I181" s="6546"/>
      <c r="J181" s="6547"/>
      <c r="K181" s="6548"/>
    </row>
    <row r="182" ht="25.5" customHeight="1">
      <c r="A182" s="6549"/>
      <c r="B182" s="6550"/>
      <c r="C182" s="6551" t="s">
        <v>81</v>
      </c>
      <c r="D182" s="3393">
        <v>0</v>
      </c>
      <c r="E182" s="6552"/>
      <c r="F182" s="6553"/>
      <c r="G182" s="6554"/>
      <c r="H182" s="6555"/>
      <c r="I182" s="6556"/>
      <c r="J182" s="6557"/>
      <c r="K182" s="6558"/>
    </row>
    <row r="183" ht="25.5" customHeight="1">
      <c r="A183" s="6559"/>
      <c r="B183" s="6560"/>
      <c r="C183" s="6561" t="s">
        <v>734</v>
      </c>
      <c r="D183" s="3393">
        <v>0</v>
      </c>
      <c r="E183" s="6562"/>
      <c r="F183" s="6563"/>
      <c r="G183" s="6564"/>
      <c r="H183" s="6565"/>
      <c r="I183" s="6566"/>
      <c r="J183" s="6567"/>
      <c r="K183" s="6568"/>
    </row>
    <row r="184" ht="25.5" customHeight="1">
      <c r="A184" s="6569"/>
      <c r="B184" s="6570"/>
      <c r="C184" s="6571" t="s">
        <v>735</v>
      </c>
      <c r="D184" s="3445">
        <v>0</v>
      </c>
      <c r="E184" s="6572"/>
      <c r="F184" s="6573"/>
      <c r="G184" s="6574"/>
      <c r="H184" s="6575"/>
      <c r="I184" s="6576"/>
      <c r="J184" s="6577"/>
      <c r="K184" s="6578"/>
    </row>
    <row r="185" ht="25.5" customHeight="1">
      <c r="A185" s="6579" t="s">
        <v>819</v>
      </c>
      <c r="B185" s="6580" t="s">
        <v>737</v>
      </c>
      <c r="C185" s="6581" t="s">
        <v>662</v>
      </c>
      <c r="D185" s="6582">
        <v>0</v>
      </c>
      <c r="E185" s="6583"/>
      <c r="F185" s="6584"/>
      <c r="G185" s="6585"/>
      <c r="H185" s="6586"/>
      <c r="I185" s="6587"/>
      <c r="J185" s="6588"/>
      <c r="K185" s="6589"/>
    </row>
    <row r="186" ht="25.5" customHeight="1">
      <c r="A186" s="6590"/>
      <c r="B186" s="6591"/>
      <c r="C186" s="6592" t="s">
        <v>81</v>
      </c>
      <c r="D186" s="3873">
        <v>0</v>
      </c>
      <c r="E186" s="6593"/>
      <c r="F186" s="6594"/>
      <c r="G186" s="6595"/>
      <c r="H186" s="6596"/>
      <c r="I186" s="6597"/>
      <c r="J186" s="6598"/>
      <c r="K186" s="6599"/>
    </row>
    <row r="187" ht="25.5" customHeight="1">
      <c r="A187" s="6600"/>
      <c r="B187" s="6601"/>
      <c r="C187" s="6602" t="s">
        <v>734</v>
      </c>
      <c r="D187" s="3873">
        <f>D186-D185</f>
        <v>0</v>
      </c>
      <c r="E187" s="6603"/>
      <c r="F187" s="6604"/>
      <c r="G187" s="6605"/>
      <c r="H187" s="6606"/>
      <c r="I187" s="6607"/>
      <c r="J187" s="6608"/>
      <c r="K187" s="6609"/>
    </row>
    <row r="188" ht="25.5" customHeight="1">
      <c r="A188" s="6610"/>
      <c r="B188" s="6611"/>
      <c r="C188" s="6612" t="s">
        <v>735</v>
      </c>
      <c r="D188" s="3393">
        <f>IF(D185=0,0,D186/D185-1)*100</f>
        <v>0</v>
      </c>
      <c r="E188" s="6613" t="s">
        <v>654</v>
      </c>
      <c r="F188" s="6614">
        <v>0</v>
      </c>
      <c r="G188" s="6615">
        <v>10</v>
      </c>
      <c r="H188" s="6616" t="s">
        <v>655</v>
      </c>
      <c r="I188" s="6617"/>
      <c r="J188" s="6618"/>
      <c r="K188" s="6619"/>
    </row>
    <row r="189" ht="25.5" customHeight="1">
      <c r="A189" s="6620" t="s">
        <v>820</v>
      </c>
      <c r="B189" s="6621" t="s">
        <v>737</v>
      </c>
      <c r="C189" s="6622" t="s">
        <v>662</v>
      </c>
      <c r="D189" s="3873">
        <v>0</v>
      </c>
      <c r="E189" s="6623"/>
      <c r="F189" s="6624"/>
      <c r="G189" s="6625"/>
      <c r="H189" s="6626"/>
      <c r="I189" s="6627"/>
      <c r="J189" s="6628"/>
      <c r="K189" s="6629"/>
    </row>
    <row r="190" ht="25.5" customHeight="1">
      <c r="A190" s="6630"/>
      <c r="B190" s="6631"/>
      <c r="C190" s="6632" t="s">
        <v>81</v>
      </c>
      <c r="D190" s="3873">
        <v>0</v>
      </c>
      <c r="E190" s="6633"/>
      <c r="F190" s="6634"/>
      <c r="G190" s="6635"/>
      <c r="H190" s="6636"/>
      <c r="I190" s="6637"/>
      <c r="J190" s="6638"/>
      <c r="K190" s="6639"/>
    </row>
    <row r="191" ht="25.5" customHeight="1">
      <c r="A191" s="6640"/>
      <c r="B191" s="6641"/>
      <c r="C191" s="6642" t="s">
        <v>734</v>
      </c>
      <c r="D191" s="3873">
        <f>D190-D189</f>
        <v>0</v>
      </c>
      <c r="E191" s="6643"/>
      <c r="F191" s="6644"/>
      <c r="G191" s="6645"/>
      <c r="H191" s="6646"/>
      <c r="I191" s="6647"/>
      <c r="J191" s="6648"/>
      <c r="K191" s="6649"/>
    </row>
    <row r="192" ht="25.5" customHeight="1">
      <c r="A192" s="6650"/>
      <c r="B192" s="6651"/>
      <c r="C192" s="6652" t="s">
        <v>735</v>
      </c>
      <c r="D192" s="3393">
        <f>IF(D189=0,0,D190/D189-1)*100</f>
        <v>0</v>
      </c>
      <c r="E192" s="6653" t="s">
        <v>654</v>
      </c>
      <c r="F192" s="6654">
        <v>0</v>
      </c>
      <c r="G192" s="6655">
        <v>10</v>
      </c>
      <c r="H192" s="6656" t="s">
        <v>655</v>
      </c>
      <c r="I192" s="6657"/>
      <c r="J192" s="6658"/>
      <c r="K192" s="6659"/>
    </row>
    <row r="193" ht="25.5" customHeight="1">
      <c r="A193" s="6660" t="s">
        <v>821</v>
      </c>
      <c r="B193" s="6661" t="s">
        <v>822</v>
      </c>
      <c r="C193" s="6662" t="s">
        <v>662</v>
      </c>
      <c r="D193" s="3873">
        <f>D185-D189</f>
        <v>0</v>
      </c>
      <c r="E193" s="6663"/>
      <c r="F193" s="6664"/>
      <c r="G193" s="6665"/>
      <c r="H193" s="6666"/>
      <c r="I193" s="6667"/>
      <c r="J193" s="6668"/>
      <c r="K193" s="6669"/>
    </row>
    <row r="194" ht="25.5" customHeight="1">
      <c r="A194" s="6670"/>
      <c r="B194" s="6671"/>
      <c r="C194" s="6672" t="s">
        <v>81</v>
      </c>
      <c r="D194" s="3873">
        <f>D186-D190</f>
        <v>0</v>
      </c>
      <c r="E194" s="6673"/>
      <c r="F194" s="6674"/>
      <c r="G194" s="6675"/>
      <c r="H194" s="6676"/>
      <c r="I194" s="6677"/>
      <c r="J194" s="6678"/>
      <c r="K194" s="6679"/>
    </row>
    <row r="195" ht="25.5" customHeight="1">
      <c r="A195" s="6680"/>
      <c r="B195" s="6681"/>
      <c r="C195" s="6682" t="s">
        <v>734</v>
      </c>
      <c r="D195" s="3873">
        <f>D194-D193</f>
        <v>0</v>
      </c>
      <c r="E195" s="6683"/>
      <c r="F195" s="6684"/>
      <c r="G195" s="6685"/>
      <c r="H195" s="6686"/>
      <c r="I195" s="6687"/>
      <c r="J195" s="6688"/>
      <c r="K195" s="6689"/>
    </row>
    <row r="196" ht="25.5" customHeight="1">
      <c r="A196" s="6690"/>
      <c r="B196" s="6691"/>
      <c r="C196" s="6692" t="s">
        <v>735</v>
      </c>
      <c r="D196" s="3393">
        <f>IF(D193=0,0,D194/D193-1)*100</f>
        <v>0</v>
      </c>
      <c r="E196" s="6693" t="s">
        <v>654</v>
      </c>
      <c r="F196" s="6694">
        <v>0</v>
      </c>
      <c r="G196" s="6695">
        <v>10</v>
      </c>
      <c r="H196" s="6696" t="s">
        <v>655</v>
      </c>
      <c r="I196" s="6697"/>
      <c r="J196" s="6698"/>
      <c r="K196" s="6699"/>
    </row>
    <row r="197" ht="25.5" customHeight="1">
      <c r="A197" s="6700" t="s">
        <v>823</v>
      </c>
      <c r="B197" s="6701" t="s">
        <v>824</v>
      </c>
      <c r="C197" s="6702" t="s">
        <v>662</v>
      </c>
      <c r="D197" s="3393" t="e">
        <f>D193/D185*100</f>
        <v>#DIV/0!</v>
      </c>
      <c r="E197" s="6703" t="s">
        <v>654</v>
      </c>
      <c r="F197" s="6704">
        <v>50</v>
      </c>
      <c r="G197" s="6705">
        <v>100</v>
      </c>
      <c r="H197" s="6706" t="s">
        <v>655</v>
      </c>
      <c r="I197" s="6707"/>
      <c r="J197" s="6708"/>
      <c r="K197" s="6709"/>
    </row>
    <row r="198" ht="25.5" customHeight="1">
      <c r="A198" s="6710"/>
      <c r="B198" s="6711"/>
      <c r="C198" s="6712" t="s">
        <v>81</v>
      </c>
      <c r="D198" s="3393" t="e">
        <f>D194/D186*100</f>
        <v>#DIV/0!</v>
      </c>
      <c r="E198" s="6713" t="s">
        <v>654</v>
      </c>
      <c r="F198" s="6714">
        <v>50</v>
      </c>
      <c r="G198" s="6715">
        <v>100</v>
      </c>
      <c r="H198" s="6716" t="s">
        <v>655</v>
      </c>
      <c r="I198" s="6717"/>
      <c r="J198" s="6718"/>
      <c r="K198" s="6719"/>
    </row>
    <row r="199" ht="25.5" customHeight="1">
      <c r="A199" s="6720"/>
      <c r="B199" s="6721"/>
      <c r="C199" s="6722" t="s">
        <v>734</v>
      </c>
      <c r="D199" s="3393" t="e">
        <f>D198-D197</f>
        <v>#DIV/0!</v>
      </c>
      <c r="E199" s="6723" t="s">
        <v>654</v>
      </c>
      <c r="F199" s="6724">
        <v>0</v>
      </c>
      <c r="G199" s="6725">
        <v>20</v>
      </c>
      <c r="H199" s="6726" t="s">
        <v>655</v>
      </c>
      <c r="I199" s="6727"/>
      <c r="J199" s="6728"/>
      <c r="K199" s="6729"/>
    </row>
    <row r="200" ht="25.5" customHeight="1">
      <c r="A200" s="6730" t="s">
        <v>825</v>
      </c>
      <c r="B200" s="6731" t="s">
        <v>826</v>
      </c>
      <c r="C200" s="6732" t="s">
        <v>662</v>
      </c>
      <c r="D200" s="3393">
        <f>IF(D150=0,0,D185/D150*100)</f>
        <v>0</v>
      </c>
      <c r="E200" s="6733" t="s">
        <v>654</v>
      </c>
      <c r="F200" s="6734">
        <v>75</v>
      </c>
      <c r="G200" s="6735">
        <v>100</v>
      </c>
      <c r="H200" s="6736" t="s">
        <v>655</v>
      </c>
      <c r="I200" s="6737"/>
      <c r="J200" s="6738"/>
      <c r="K200" s="6739"/>
    </row>
    <row r="201" ht="25.5" customHeight="1">
      <c r="A201" s="6740"/>
      <c r="B201" s="6741"/>
      <c r="C201" s="6742" t="s">
        <v>81</v>
      </c>
      <c r="D201" s="3393">
        <f>IF(D151=0,0,D186/D151*100)</f>
        <v>0</v>
      </c>
      <c r="E201" s="6743" t="s">
        <v>654</v>
      </c>
      <c r="F201" s="6744">
        <v>75</v>
      </c>
      <c r="G201" s="6745">
        <v>100</v>
      </c>
      <c r="H201" s="6746" t="s">
        <v>655</v>
      </c>
      <c r="I201" s="6747"/>
      <c r="J201" s="6748"/>
      <c r="K201" s="6749"/>
    </row>
    <row r="202" ht="25.5" customHeight="1">
      <c r="A202" s="6750"/>
      <c r="B202" s="6751"/>
      <c r="C202" s="6752" t="s">
        <v>734</v>
      </c>
      <c r="D202" s="3393">
        <f>D201-D200</f>
        <v>0</v>
      </c>
      <c r="E202" s="6753" t="s">
        <v>654</v>
      </c>
      <c r="F202" s="6754">
        <v>0</v>
      </c>
      <c r="G202" s="6755">
        <v>20</v>
      </c>
      <c r="H202" s="6756" t="s">
        <v>655</v>
      </c>
      <c r="I202" s="6757"/>
      <c r="J202" s="6758"/>
      <c r="K202" s="6759"/>
    </row>
    <row r="203" ht="25.5" customHeight="1">
      <c r="A203" s="6760" t="s">
        <v>827</v>
      </c>
      <c r="B203" s="6761" t="s">
        <v>828</v>
      </c>
      <c r="C203" s="6762" t="s">
        <v>662</v>
      </c>
      <c r="D203" s="3393">
        <f>IF(D154=0,0,D189/D154*100)</f>
        <v>0</v>
      </c>
      <c r="E203" s="6763" t="s">
        <v>654</v>
      </c>
      <c r="F203" s="6764">
        <v>75</v>
      </c>
      <c r="G203" s="6765">
        <v>100</v>
      </c>
      <c r="H203" s="6766" t="s">
        <v>655</v>
      </c>
      <c r="I203" s="6767"/>
      <c r="J203" s="6768"/>
      <c r="K203" s="6769"/>
    </row>
    <row r="204" ht="25.5" customHeight="1">
      <c r="A204" s="6770"/>
      <c r="B204" s="6771"/>
      <c r="C204" s="6772" t="s">
        <v>81</v>
      </c>
      <c r="D204" s="3393">
        <f>IF(D155=0,0,D190/D155*100)</f>
        <v>0</v>
      </c>
      <c r="E204" s="6773" t="s">
        <v>654</v>
      </c>
      <c r="F204" s="6774">
        <v>75</v>
      </c>
      <c r="G204" s="6775">
        <v>100</v>
      </c>
      <c r="H204" s="6776" t="s">
        <v>655</v>
      </c>
      <c r="I204" s="6777"/>
      <c r="J204" s="6778"/>
      <c r="K204" s="6779"/>
    </row>
    <row r="205" ht="25.5" customHeight="1">
      <c r="A205" s="6780"/>
      <c r="B205" s="6781"/>
      <c r="C205" s="6782" t="s">
        <v>734</v>
      </c>
      <c r="D205" s="3393">
        <f>D204-D203</f>
        <v>0</v>
      </c>
      <c r="E205" s="6783"/>
      <c r="F205" s="6784"/>
      <c r="G205" s="6785"/>
      <c r="H205" s="6786"/>
      <c r="I205" s="6787"/>
      <c r="J205" s="6788"/>
      <c r="K205" s="6789"/>
    </row>
    <row r="206" ht="25.5" customHeight="1">
      <c r="A206" s="6790" t="s">
        <v>829</v>
      </c>
      <c r="B206" s="6791" t="s">
        <v>830</v>
      </c>
      <c r="C206" s="6792" t="s">
        <v>662</v>
      </c>
      <c r="D206" s="3393">
        <f>IF(D158=0,0,D193*100/D158)</f>
        <v>0</v>
      </c>
      <c r="E206" s="6793" t="s">
        <v>654</v>
      </c>
      <c r="F206" s="6794">
        <v>75</v>
      </c>
      <c r="G206" s="6795">
        <v>100</v>
      </c>
      <c r="H206" s="6796" t="s">
        <v>655</v>
      </c>
      <c r="I206" s="6797"/>
      <c r="J206" s="6798"/>
      <c r="K206" s="6799"/>
    </row>
    <row r="207" ht="25.5" customHeight="1">
      <c r="A207" s="6800"/>
      <c r="B207" s="6801"/>
      <c r="C207" s="6802" t="s">
        <v>81</v>
      </c>
      <c r="D207" s="3393">
        <f>IF(D159=0,0,D194*100/D159)</f>
        <v>0</v>
      </c>
      <c r="E207" s="6803" t="s">
        <v>654</v>
      </c>
      <c r="F207" s="6804">
        <v>75</v>
      </c>
      <c r="G207" s="6805">
        <v>100</v>
      </c>
      <c r="H207" s="6806" t="s">
        <v>655</v>
      </c>
      <c r="I207" s="6807"/>
      <c r="J207" s="6808"/>
      <c r="K207" s="6809"/>
    </row>
    <row r="208" ht="25.5" customHeight="1">
      <c r="A208" s="6810"/>
      <c r="B208" s="6811"/>
      <c r="C208" s="6812" t="s">
        <v>734</v>
      </c>
      <c r="D208" s="3393">
        <f>D207-D206</f>
        <v>0</v>
      </c>
      <c r="E208" s="6813"/>
      <c r="F208" s="6814"/>
      <c r="G208" s="6815"/>
      <c r="H208" s="6816"/>
      <c r="I208" s="6817"/>
      <c r="J208" s="6818"/>
      <c r="K208" s="6819"/>
    </row>
    <row r="209" ht="25.5" customHeight="1">
      <c r="A209" s="6820" t="s">
        <v>831</v>
      </c>
      <c r="B209" s="6821"/>
      <c r="C209" s="6822"/>
      <c r="D209" s="6823"/>
      <c r="E209" s="6824"/>
      <c r="F209" s="6825"/>
      <c r="G209" s="6826"/>
      <c r="H209" s="6827"/>
      <c r="I209" s="6828"/>
      <c r="J209" s="6829"/>
      <c r="K209" s="6830"/>
    </row>
    <row r="210" ht="25.5" customHeight="1">
      <c r="A210" s="6831" t="s">
        <v>832</v>
      </c>
      <c r="B210" s="6832" t="s">
        <v>737</v>
      </c>
      <c r="C210" s="6833" t="s">
        <v>662</v>
      </c>
      <c r="D210" s="3393">
        <v>0</v>
      </c>
      <c r="E210" s="6834"/>
      <c r="F210" s="6835"/>
      <c r="G210" s="6836"/>
      <c r="H210" s="6837"/>
      <c r="I210" s="6838"/>
      <c r="J210" s="6839"/>
      <c r="K210" s="6840"/>
    </row>
    <row r="211" ht="25.5" customHeight="1">
      <c r="A211" s="6841"/>
      <c r="B211" s="6842"/>
      <c r="C211" s="6843" t="s">
        <v>81</v>
      </c>
      <c r="D211" s="3393">
        <v>0</v>
      </c>
      <c r="E211" s="6844"/>
      <c r="F211" s="6845"/>
      <c r="G211" s="6846"/>
      <c r="H211" s="6847"/>
      <c r="I211" s="6848"/>
      <c r="J211" s="6849"/>
      <c r="K211" s="6850"/>
    </row>
    <row r="212" ht="25.5" customHeight="1">
      <c r="A212" s="6851"/>
      <c r="B212" s="6852"/>
      <c r="C212" s="6853" t="s">
        <v>734</v>
      </c>
      <c r="D212" s="3393">
        <f>D211-D210</f>
        <v>0</v>
      </c>
      <c r="E212" s="6854"/>
      <c r="F212" s="6855"/>
      <c r="G212" s="6856"/>
      <c r="H212" s="6857"/>
      <c r="I212" s="6858"/>
      <c r="J212" s="6859"/>
      <c r="K212" s="6860"/>
    </row>
    <row r="213" ht="25.5" customHeight="1">
      <c r="A213" s="6861"/>
      <c r="B213" s="6862"/>
      <c r="C213" s="6863" t="s">
        <v>735</v>
      </c>
      <c r="D213" s="3393">
        <f>IF(D210=0,0,D212/D210*100)</f>
        <v>0</v>
      </c>
      <c r="E213" s="6864" t="s">
        <v>654</v>
      </c>
      <c r="F213" s="6865">
        <v>5</v>
      </c>
      <c r="G213" s="6866">
        <v>20</v>
      </c>
      <c r="H213" s="6867" t="s">
        <v>655</v>
      </c>
      <c r="I213" s="6868"/>
      <c r="J213" s="6869"/>
      <c r="K213" s="6870"/>
    </row>
    <row r="214" ht="25.5" customHeight="1">
      <c r="A214" s="6871" t="s">
        <v>833</v>
      </c>
      <c r="B214" s="6872" t="s">
        <v>737</v>
      </c>
      <c r="C214" s="6873" t="s">
        <v>662</v>
      </c>
      <c r="D214" s="3393">
        <f>D210-D218</f>
        <v>0</v>
      </c>
      <c r="E214" s="6874"/>
      <c r="F214" s="6875"/>
      <c r="G214" s="6876"/>
      <c r="H214" s="6877"/>
      <c r="I214" s="6878"/>
      <c r="J214" s="6879"/>
      <c r="K214" s="6880"/>
    </row>
    <row r="215" ht="25.5" customHeight="1">
      <c r="A215" s="6881"/>
      <c r="B215" s="6882"/>
      <c r="C215" s="6883" t="s">
        <v>81</v>
      </c>
      <c r="D215" s="3393">
        <f>D211-D219</f>
        <v>0</v>
      </c>
      <c r="E215" s="6884"/>
      <c r="F215" s="6885"/>
      <c r="G215" s="6886"/>
      <c r="H215" s="6887"/>
      <c r="I215" s="6888"/>
      <c r="J215" s="6889"/>
      <c r="K215" s="6890"/>
    </row>
    <row r="216" ht="25.5" customHeight="1">
      <c r="A216" s="6891"/>
      <c r="B216" s="6892"/>
      <c r="C216" s="6893" t="s">
        <v>734</v>
      </c>
      <c r="D216" s="3393">
        <f>D215-D214</f>
        <v>0</v>
      </c>
      <c r="E216" s="6894"/>
      <c r="F216" s="6895"/>
      <c r="G216" s="6896"/>
      <c r="H216" s="6897"/>
      <c r="I216" s="6898"/>
      <c r="J216" s="6899"/>
      <c r="K216" s="6900"/>
    </row>
    <row r="217" ht="25.5" customHeight="1">
      <c r="A217" s="6901"/>
      <c r="B217" s="6902"/>
      <c r="C217" s="6903" t="s">
        <v>735</v>
      </c>
      <c r="D217" s="3445">
        <f>IF(D214=0,0,D216/D214*100)</f>
        <v>0</v>
      </c>
      <c r="E217" s="6904" t="s">
        <v>654</v>
      </c>
      <c r="F217" s="6905">
        <v>5</v>
      </c>
      <c r="G217" s="6906">
        <v>20</v>
      </c>
      <c r="H217" s="6907" t="s">
        <v>655</v>
      </c>
      <c r="I217" s="6908"/>
      <c r="J217" s="6909"/>
      <c r="K217" s="6910"/>
    </row>
    <row r="218" ht="25.5" customHeight="1">
      <c r="A218" s="6911" t="s">
        <v>834</v>
      </c>
      <c r="B218" s="6912" t="s">
        <v>737</v>
      </c>
      <c r="C218" s="6913" t="s">
        <v>662</v>
      </c>
      <c r="D218" s="3456">
        <v>0</v>
      </c>
      <c r="E218" s="6914"/>
      <c r="F218" s="6915"/>
      <c r="G218" s="6916"/>
      <c r="H218" s="6917"/>
      <c r="I218" s="6918"/>
      <c r="J218" s="6919"/>
      <c r="K218" s="6920"/>
    </row>
    <row r="219" ht="25.5" customHeight="1">
      <c r="A219" s="6921"/>
      <c r="B219" s="6922"/>
      <c r="C219" s="6923" t="s">
        <v>81</v>
      </c>
      <c r="D219" s="3393">
        <v>0</v>
      </c>
      <c r="E219" s="6924"/>
      <c r="F219" s="6925"/>
      <c r="G219" s="6926"/>
      <c r="H219" s="6927"/>
      <c r="I219" s="6928"/>
      <c r="J219" s="6929"/>
      <c r="K219" s="6930"/>
    </row>
    <row r="220" ht="25.5" customHeight="1">
      <c r="A220" s="6931"/>
      <c r="B220" s="6932"/>
      <c r="C220" s="6933" t="s">
        <v>734</v>
      </c>
      <c r="D220" s="3393">
        <f>D219-D218</f>
        <v>0</v>
      </c>
      <c r="E220" s="6934"/>
      <c r="F220" s="6935"/>
      <c r="G220" s="6936"/>
      <c r="H220" s="6937"/>
      <c r="I220" s="6938"/>
      <c r="J220" s="6939"/>
      <c r="K220" s="6940"/>
    </row>
    <row r="221" ht="25.5" customHeight="1">
      <c r="A221" s="6941"/>
      <c r="B221" s="6942"/>
      <c r="C221" s="6943" t="s">
        <v>735</v>
      </c>
      <c r="D221" s="3393">
        <f>IF(D218=0,0,D219/D218-1)*100</f>
        <v>0</v>
      </c>
      <c r="E221" s="6944" t="s">
        <v>654</v>
      </c>
      <c r="F221" s="6945">
        <v>0</v>
      </c>
      <c r="G221" s="6946">
        <v>20</v>
      </c>
      <c r="H221" s="6947" t="s">
        <v>655</v>
      </c>
      <c r="I221" s="6948"/>
      <c r="J221" s="6949"/>
      <c r="K221" s="6950"/>
    </row>
    <row r="222" ht="25.5" customHeight="1">
      <c r="A222" s="6951" t="s">
        <v>835</v>
      </c>
      <c r="B222" s="6952" t="s">
        <v>836</v>
      </c>
      <c r="C222" s="6953" t="s">
        <v>662</v>
      </c>
      <c r="D222" s="3393">
        <f>IF(D210=0,0,D214/D210*100)</f>
        <v>0</v>
      </c>
      <c r="E222" s="6954"/>
      <c r="F222" s="6955"/>
      <c r="G222" s="6956"/>
      <c r="H222" s="6957"/>
      <c r="I222" s="6958"/>
      <c r="J222" s="6959"/>
      <c r="K222" s="6960"/>
    </row>
    <row r="223" ht="25.5" customHeight="1">
      <c r="A223" s="6961"/>
      <c r="B223" s="6962"/>
      <c r="C223" s="6963" t="s">
        <v>81</v>
      </c>
      <c r="D223" s="3393">
        <f>IF(D211=0,0,D215/D211*100)</f>
        <v>0</v>
      </c>
      <c r="E223" s="6964"/>
      <c r="F223" s="6965"/>
      <c r="G223" s="6966"/>
      <c r="H223" s="6967"/>
      <c r="I223" s="6968"/>
      <c r="J223" s="6969"/>
      <c r="K223" s="6970"/>
    </row>
    <row r="224" ht="25.5" customHeight="1">
      <c r="A224" s="6971"/>
      <c r="B224" s="6972"/>
      <c r="C224" s="6973" t="s">
        <v>734</v>
      </c>
      <c r="D224" s="3393">
        <f>D223-D222</f>
        <v>0</v>
      </c>
      <c r="E224" s="6974"/>
      <c r="F224" s="6975"/>
      <c r="G224" s="6976"/>
      <c r="H224" s="6977"/>
      <c r="I224" s="6978"/>
      <c r="J224" s="6979"/>
      <c r="K224" s="6980"/>
    </row>
    <row r="225" ht="25.5" customHeight="1">
      <c r="A225" s="6981" t="s">
        <v>837</v>
      </c>
      <c r="B225" s="6982" t="s">
        <v>838</v>
      </c>
      <c r="C225" s="6983" t="s">
        <v>662</v>
      </c>
      <c r="D225" s="3393" t="e">
        <f>D210/D185</f>
        <v>#DIV/0!</v>
      </c>
      <c r="E225" s="6984"/>
      <c r="F225" s="6985"/>
      <c r="G225" s="6986"/>
      <c r="H225" s="6987"/>
      <c r="I225" s="6988"/>
      <c r="J225" s="6989"/>
      <c r="K225" s="6990"/>
    </row>
    <row r="226" ht="25.5" customHeight="1">
      <c r="A226" s="6991"/>
      <c r="B226" s="6992"/>
      <c r="C226" s="6993" t="s">
        <v>81</v>
      </c>
      <c r="D226" s="3393" t="e">
        <f>D211/D186</f>
        <v>#DIV/0!</v>
      </c>
      <c r="E226" s="6994"/>
      <c r="F226" s="6995"/>
      <c r="G226" s="6996"/>
      <c r="H226" s="6997"/>
      <c r="I226" s="6998"/>
      <c r="J226" s="6999"/>
      <c r="K226" s="7000"/>
    </row>
    <row r="227" ht="25.5" customHeight="1">
      <c r="A227" s="7001"/>
      <c r="B227" s="7002"/>
      <c r="C227" s="7003" t="s">
        <v>734</v>
      </c>
      <c r="D227" s="3393" t="e">
        <f>D226-D225</f>
        <v>#DIV/0!</v>
      </c>
      <c r="E227" s="7004"/>
      <c r="F227" s="7005"/>
      <c r="G227" s="7006"/>
      <c r="H227" s="7007"/>
      <c r="I227" s="7008"/>
      <c r="J227" s="7009"/>
      <c r="K227" s="7010"/>
    </row>
    <row r="228" ht="25.5" customHeight="1">
      <c r="A228" s="7011"/>
      <c r="B228" s="7012"/>
      <c r="C228" s="7013" t="s">
        <v>735</v>
      </c>
      <c r="D228" s="3393" t="e">
        <f>IF(D225=0,0,D226/D225-1)*100</f>
        <v>#DIV/0!</v>
      </c>
      <c r="E228" s="7014" t="s">
        <v>654</v>
      </c>
      <c r="F228" s="7015">
        <v>5</v>
      </c>
      <c r="G228" s="7016">
        <v>20</v>
      </c>
      <c r="H228" s="7017" t="s">
        <v>655</v>
      </c>
      <c r="I228" s="7018"/>
      <c r="J228" s="7019"/>
      <c r="K228" s="7020"/>
    </row>
    <row r="229" ht="25.5" customHeight="1">
      <c r="A229" s="7021" t="s">
        <v>839</v>
      </c>
      <c r="B229" s="7022" t="s">
        <v>840</v>
      </c>
      <c r="C229" s="7023" t="s">
        <v>662</v>
      </c>
      <c r="D229" s="3393" t="e">
        <f>IF(D246=0,0,D225/D246)*100</f>
        <v>#DIV/0!</v>
      </c>
      <c r="E229" s="7024" t="s">
        <v>654</v>
      </c>
      <c r="F229" s="7025">
        <v>60</v>
      </c>
      <c r="G229" s="7026">
        <v>300</v>
      </c>
      <c r="H229" s="7027" t="s">
        <v>655</v>
      </c>
      <c r="I229" s="7028"/>
      <c r="J229" s="7029"/>
      <c r="K229" s="7030"/>
    </row>
    <row r="230" ht="25.5" customHeight="1">
      <c r="A230" s="7031"/>
      <c r="B230" s="7032"/>
      <c r="C230" s="7033" t="s">
        <v>81</v>
      </c>
      <c r="D230" s="3393" t="e">
        <f>IF(D247=0,0,D226/D247)*100</f>
        <v>#DIV/0!</v>
      </c>
      <c r="E230" s="7034" t="s">
        <v>654</v>
      </c>
      <c r="F230" s="7035">
        <v>60</v>
      </c>
      <c r="G230" s="7036">
        <v>300</v>
      </c>
      <c r="H230" s="7037" t="s">
        <v>655</v>
      </c>
      <c r="I230" s="7038"/>
      <c r="J230" s="7039"/>
      <c r="K230" s="7040"/>
    </row>
    <row r="231" ht="25.5" customHeight="1">
      <c r="A231" s="7041"/>
      <c r="B231" s="7042"/>
      <c r="C231" s="7043" t="s">
        <v>734</v>
      </c>
      <c r="D231" s="3393" t="e">
        <f>D230-D229</f>
        <v>#DIV/0!</v>
      </c>
      <c r="E231" s="7044"/>
      <c r="F231" s="7045"/>
      <c r="G231" s="7046"/>
      <c r="H231" s="7047"/>
      <c r="I231" s="7048"/>
      <c r="J231" s="7049"/>
      <c r="K231" s="7050"/>
    </row>
    <row r="232" ht="25.5" customHeight="1">
      <c r="A232" s="7051" t="s">
        <v>841</v>
      </c>
      <c r="B232" s="7052" t="s">
        <v>842</v>
      </c>
      <c r="C232" s="7053" t="s">
        <v>662</v>
      </c>
      <c r="D232" s="3393">
        <f>IF(D189=0,0,D218/D189)</f>
        <v>0</v>
      </c>
      <c r="E232" s="7054"/>
      <c r="F232" s="7055"/>
      <c r="G232" s="7056"/>
      <c r="H232" s="7057"/>
      <c r="I232" s="7058"/>
      <c r="J232" s="7059"/>
      <c r="K232" s="7060"/>
    </row>
    <row r="233" ht="25.5" customHeight="1">
      <c r="A233" s="7061"/>
      <c r="B233" s="7062"/>
      <c r="C233" s="7063" t="s">
        <v>81</v>
      </c>
      <c r="D233" s="3393">
        <f>IF(D190=0,0,D219/D190)</f>
        <v>0</v>
      </c>
      <c r="E233" s="7064"/>
      <c r="F233" s="7065"/>
      <c r="G233" s="7066"/>
      <c r="H233" s="7067"/>
      <c r="I233" s="7068"/>
      <c r="J233" s="7069"/>
      <c r="K233" s="7070"/>
    </row>
    <row r="234" ht="25.5" customHeight="1">
      <c r="A234" s="7071"/>
      <c r="B234" s="7072"/>
      <c r="C234" s="7073" t="s">
        <v>734</v>
      </c>
      <c r="D234" s="3393">
        <f>D233-D232</f>
        <v>0</v>
      </c>
      <c r="E234" s="7074"/>
      <c r="F234" s="7075"/>
      <c r="G234" s="7076"/>
      <c r="H234" s="7077"/>
      <c r="I234" s="7078"/>
      <c r="J234" s="7079"/>
      <c r="K234" s="7080"/>
    </row>
    <row r="235" ht="25.5" customHeight="1">
      <c r="A235" s="7081"/>
      <c r="B235" s="7082"/>
      <c r="C235" s="7083" t="s">
        <v>735</v>
      </c>
      <c r="D235" s="3393">
        <f>IF(D232=0,0,D233/D232-1)*100</f>
        <v>0</v>
      </c>
      <c r="E235" s="7084" t="s">
        <v>654</v>
      </c>
      <c r="F235" s="7085">
        <v>5</v>
      </c>
      <c r="G235" s="7086">
        <v>20</v>
      </c>
      <c r="H235" s="7087" t="s">
        <v>655</v>
      </c>
      <c r="I235" s="7088"/>
      <c r="J235" s="7089"/>
      <c r="K235" s="7090"/>
    </row>
    <row r="236" ht="25.5" customHeight="1">
      <c r="A236" s="7091" t="s">
        <v>843</v>
      </c>
      <c r="B236" s="7092" t="s">
        <v>844</v>
      </c>
      <c r="C236" s="7093" t="s">
        <v>662</v>
      </c>
      <c r="D236" s="3393">
        <f>IF(D246=0,0,D232/D246)*100</f>
        <v>0</v>
      </c>
      <c r="E236" s="7094" t="s">
        <v>654</v>
      </c>
      <c r="F236" s="7095">
        <v>60</v>
      </c>
      <c r="G236" s="7096">
        <v>300</v>
      </c>
      <c r="H236" s="7097" t="s">
        <v>655</v>
      </c>
      <c r="I236" s="7098"/>
      <c r="J236" s="7099"/>
      <c r="K236" s="7100"/>
    </row>
    <row r="237" ht="25.5" customHeight="1">
      <c r="A237" s="7101"/>
      <c r="B237" s="7102"/>
      <c r="C237" s="7103" t="s">
        <v>81</v>
      </c>
      <c r="D237" s="3393">
        <f>IF(D247=0,0,D233/D247)*100</f>
        <v>0</v>
      </c>
      <c r="E237" s="7104" t="s">
        <v>654</v>
      </c>
      <c r="F237" s="7105">
        <v>60</v>
      </c>
      <c r="G237" s="7106">
        <v>300</v>
      </c>
      <c r="H237" s="7107" t="s">
        <v>655</v>
      </c>
      <c r="I237" s="7108"/>
      <c r="J237" s="7109"/>
      <c r="K237" s="7110"/>
    </row>
    <row r="238" ht="25.5" customHeight="1">
      <c r="A238" s="7111"/>
      <c r="B238" s="7112"/>
      <c r="C238" s="7113" t="s">
        <v>734</v>
      </c>
      <c r="D238" s="3393">
        <f>D237-D236</f>
        <v>0</v>
      </c>
      <c r="E238" s="7114"/>
      <c r="F238" s="7115"/>
      <c r="G238" s="7116"/>
      <c r="H238" s="7117"/>
      <c r="I238" s="7118"/>
      <c r="J238" s="7119"/>
      <c r="K238" s="7120"/>
    </row>
    <row r="239" ht="25.5" customHeight="1">
      <c r="A239" s="7121" t="s">
        <v>845</v>
      </c>
      <c r="B239" s="7122" t="s">
        <v>846</v>
      </c>
      <c r="C239" s="7123" t="s">
        <v>662</v>
      </c>
      <c r="D239" s="3393">
        <f>IF(D193=0,0,D214/D193)</f>
        <v>0</v>
      </c>
      <c r="E239" s="7124"/>
      <c r="F239" s="7125"/>
      <c r="G239" s="7126"/>
      <c r="H239" s="7127"/>
      <c r="I239" s="7128"/>
      <c r="J239" s="7129"/>
      <c r="K239" s="7130"/>
    </row>
    <row r="240" ht="25.5" customHeight="1">
      <c r="A240" s="7131"/>
      <c r="B240" s="7132"/>
      <c r="C240" s="7133" t="s">
        <v>81</v>
      </c>
      <c r="D240" s="3393">
        <f>IF(D194=0,0,D215/D194)</f>
        <v>0</v>
      </c>
      <c r="E240" s="7134"/>
      <c r="F240" s="7135"/>
      <c r="G240" s="7136"/>
      <c r="H240" s="7137"/>
      <c r="I240" s="7138"/>
      <c r="J240" s="7139"/>
      <c r="K240" s="7140"/>
    </row>
    <row r="241" ht="25.5" customHeight="1">
      <c r="A241" s="7141"/>
      <c r="B241" s="7142"/>
      <c r="C241" s="7143" t="s">
        <v>734</v>
      </c>
      <c r="D241" s="3393">
        <f>D240-D239</f>
        <v>0</v>
      </c>
      <c r="E241" s="7144"/>
      <c r="F241" s="7145"/>
      <c r="G241" s="7146"/>
      <c r="H241" s="7147"/>
      <c r="I241" s="7148"/>
      <c r="J241" s="7149"/>
      <c r="K241" s="7150"/>
    </row>
    <row r="242" ht="25.5" customHeight="1">
      <c r="A242" s="7151"/>
      <c r="B242" s="7152"/>
      <c r="C242" s="7153" t="s">
        <v>735</v>
      </c>
      <c r="D242" s="3393">
        <f>IF(D239=0,0,D241/D239)*100</f>
        <v>0</v>
      </c>
      <c r="E242" s="7154" t="s">
        <v>654</v>
      </c>
      <c r="F242" s="7155">
        <v>5</v>
      </c>
      <c r="G242" s="7156">
        <v>20</v>
      </c>
      <c r="H242" s="7157" t="s">
        <v>655</v>
      </c>
      <c r="I242" s="7158"/>
      <c r="J242" s="7159"/>
      <c r="K242" s="7160"/>
    </row>
    <row r="243" ht="25.5" customHeight="1">
      <c r="A243" s="7161" t="s">
        <v>847</v>
      </c>
      <c r="B243" s="7162" t="s">
        <v>848</v>
      </c>
      <c r="C243" s="7163" t="s">
        <v>662</v>
      </c>
      <c r="D243" s="3393">
        <f>IF(D246=0,0,D239/D246)*100</f>
        <v>0</v>
      </c>
      <c r="E243" s="7164" t="s">
        <v>654</v>
      </c>
      <c r="F243" s="7165">
        <v>60</v>
      </c>
      <c r="G243" s="7166">
        <v>300</v>
      </c>
      <c r="H243" s="7167" t="s">
        <v>655</v>
      </c>
      <c r="I243" s="7168"/>
      <c r="J243" s="7169"/>
      <c r="K243" s="7170"/>
    </row>
    <row r="244" ht="25.5" customHeight="1">
      <c r="A244" s="7171"/>
      <c r="B244" s="7172"/>
      <c r="C244" s="7173" t="s">
        <v>81</v>
      </c>
      <c r="D244" s="3393">
        <f>IF(D247=0,0,D240/D247)*100</f>
        <v>0</v>
      </c>
      <c r="E244" s="7174" t="s">
        <v>654</v>
      </c>
      <c r="F244" s="7175">
        <v>60</v>
      </c>
      <c r="G244" s="7176">
        <v>300</v>
      </c>
      <c r="H244" s="7177" t="s">
        <v>655</v>
      </c>
      <c r="I244" s="7178"/>
      <c r="J244" s="7179"/>
      <c r="K244" s="7180"/>
    </row>
    <row r="245" ht="25.5" customHeight="1">
      <c r="A245" s="7181"/>
      <c r="B245" s="7182"/>
      <c r="C245" s="7183" t="s">
        <v>734</v>
      </c>
      <c r="D245" s="3393">
        <f>D244-D243</f>
        <v>0</v>
      </c>
      <c r="E245" s="7184"/>
      <c r="F245" s="7185"/>
      <c r="G245" s="7186"/>
      <c r="H245" s="7187"/>
      <c r="I245" s="7188"/>
      <c r="J245" s="7189"/>
      <c r="K245" s="7190"/>
    </row>
    <row r="246" ht="25.5" customHeight="1">
      <c r="A246" s="7191" t="s">
        <v>849</v>
      </c>
      <c r="B246" s="7192" t="s">
        <v>850</v>
      </c>
      <c r="C246" s="7193" t="s">
        <v>662</v>
      </c>
      <c r="D246" s="3393">
        <v>72057</v>
      </c>
      <c r="E246" s="7194" t="s">
        <v>654</v>
      </c>
      <c r="F246" s="7195">
        <v>50000</v>
      </c>
      <c r="G246" s="7196">
        <v>120000</v>
      </c>
      <c r="H246" s="7197" t="s">
        <v>655</v>
      </c>
      <c r="I246" s="7198"/>
      <c r="J246" s="7199"/>
      <c r="K246" s="7200"/>
    </row>
    <row r="247" ht="25.5" customHeight="1">
      <c r="A247" s="7201"/>
      <c r="B247" s="7202"/>
      <c r="C247" s="7203" t="s">
        <v>81</v>
      </c>
      <c r="D247" s="3393">
        <v>76618</v>
      </c>
      <c r="E247" s="7204" t="s">
        <v>654</v>
      </c>
      <c r="F247" s="7205">
        <v>56000</v>
      </c>
      <c r="G247" s="7206">
        <v>140000</v>
      </c>
      <c r="H247" s="7207" t="s">
        <v>655</v>
      </c>
      <c r="I247" s="7208"/>
      <c r="J247" s="7209"/>
      <c r="K247" s="7210"/>
    </row>
    <row r="248" ht="25.5" customHeight="1">
      <c r="A248" s="7211"/>
      <c r="B248" s="7212"/>
      <c r="C248" s="7213" t="s">
        <v>734</v>
      </c>
      <c r="D248" s="3393">
        <f>D247-D246</f>
        <v>4561</v>
      </c>
      <c r="E248" s="7214"/>
      <c r="F248" s="7215"/>
      <c r="G248" s="7216"/>
      <c r="H248" s="7217"/>
      <c r="I248" s="7218"/>
      <c r="J248" s="7219"/>
      <c r="K248" s="7220"/>
    </row>
    <row r="249" ht="25.5" customHeight="1">
      <c r="A249" s="7221"/>
      <c r="B249" s="7222"/>
      <c r="C249" s="7223" t="s">
        <v>735</v>
      </c>
      <c r="D249" s="3393">
        <f>IF(D246=0,0,D247/D246-1)*100</f>
        <v>6.32971120085488</v>
      </c>
      <c r="E249" s="7224" t="s">
        <v>654</v>
      </c>
      <c r="F249" s="7225">
        <v>5</v>
      </c>
      <c r="G249" s="7226">
        <v>10</v>
      </c>
      <c r="H249" s="7227" t="s">
        <v>655</v>
      </c>
      <c r="I249" s="7228"/>
      <c r="J249" s="7229"/>
      <c r="K249" s="7230"/>
    </row>
    <row r="250" ht="25.5" customHeight="1">
      <c r="A250" s="7231" t="s">
        <v>851</v>
      </c>
      <c r="B250" s="7232"/>
      <c r="C250" s="7233"/>
      <c r="D250" s="7234"/>
      <c r="E250" s="7235"/>
      <c r="F250" s="7236"/>
      <c r="G250" s="7237"/>
      <c r="H250" s="7238"/>
      <c r="I250" s="7239"/>
      <c r="J250" s="7240"/>
      <c r="K250" s="7241"/>
    </row>
    <row r="251" ht="25.5" customHeight="1">
      <c r="A251" s="7242" t="s">
        <v>852</v>
      </c>
      <c r="B251" s="7243" t="s">
        <v>853</v>
      </c>
      <c r="C251" s="7244" t="s">
        <v>662</v>
      </c>
      <c r="D251" s="3393">
        <f>IF(D165+D169=0,0,D150/(D165+D169))</f>
        <v>0</v>
      </c>
      <c r="E251" s="7245"/>
      <c r="F251" s="7246"/>
      <c r="G251" s="7247"/>
      <c r="H251" s="7248"/>
      <c r="I251" s="7249"/>
      <c r="J251" s="7250"/>
      <c r="K251" s="7251"/>
    </row>
    <row r="252" ht="25.5" customHeight="1">
      <c r="A252" s="7252"/>
      <c r="B252" s="7253"/>
      <c r="C252" s="7254" t="s">
        <v>81</v>
      </c>
      <c r="D252" s="3393">
        <f>IF(D166+D170=0,0,D151/(D166+D170))</f>
        <v>0</v>
      </c>
      <c r="E252" s="7255"/>
      <c r="F252" s="7256"/>
      <c r="G252" s="7257"/>
      <c r="H252" s="7258"/>
      <c r="I252" s="7259"/>
      <c r="J252" s="7260"/>
      <c r="K252" s="7261"/>
    </row>
    <row r="253" ht="25.5" customHeight="1">
      <c r="A253" s="7262"/>
      <c r="B253" s="7263"/>
      <c r="C253" s="7264" t="s">
        <v>734</v>
      </c>
      <c r="D253" s="3393">
        <f>D252-D251</f>
        <v>0</v>
      </c>
      <c r="E253" s="7265"/>
      <c r="F253" s="7266"/>
      <c r="G253" s="7267"/>
      <c r="H253" s="7268"/>
      <c r="I253" s="7269"/>
      <c r="J253" s="7270"/>
      <c r="K253" s="7271"/>
    </row>
    <row r="254" ht="25.5" customHeight="1">
      <c r="A254" s="7272" t="s">
        <v>854</v>
      </c>
      <c r="B254" s="7273" t="s">
        <v>855</v>
      </c>
      <c r="C254" s="7274" t="s">
        <v>662</v>
      </c>
      <c r="D254" s="3393" t="e">
        <f>IF(D225=0,0,D100/D225)*100</f>
        <v>#DIV/0!</v>
      </c>
      <c r="E254" s="7275" t="s">
        <v>654</v>
      </c>
      <c r="F254" s="7276">
        <v>40</v>
      </c>
      <c r="G254" s="7277">
        <v>100</v>
      </c>
      <c r="H254" s="7278" t="s">
        <v>655</v>
      </c>
      <c r="I254" s="7279"/>
      <c r="J254" s="7280"/>
      <c r="K254" s="7281"/>
    </row>
    <row r="255" ht="25.5" customHeight="1">
      <c r="A255" s="7282"/>
      <c r="B255" s="7283"/>
      <c r="C255" s="7284" t="s">
        <v>81</v>
      </c>
      <c r="D255" s="3393" t="e">
        <f>IF(D226=0,0,D101/D226)*100</f>
        <v>#DIV/0!</v>
      </c>
      <c r="E255" s="7285" t="s">
        <v>654</v>
      </c>
      <c r="F255" s="7286">
        <v>40</v>
      </c>
      <c r="G255" s="7287">
        <v>100</v>
      </c>
      <c r="H255" s="7288" t="s">
        <v>655</v>
      </c>
      <c r="I255" s="7289"/>
      <c r="J255" s="7290"/>
      <c r="K255" s="7291"/>
    </row>
    <row r="256" ht="25.5" customHeight="1">
      <c r="A256" s="7292"/>
      <c r="B256" s="7293"/>
      <c r="C256" s="7294" t="s">
        <v>734</v>
      </c>
      <c r="D256" s="3393" t="e">
        <f>D255-D254</f>
        <v>#DIV/0!</v>
      </c>
      <c r="E256" s="7295"/>
      <c r="F256" s="7296"/>
      <c r="G256" s="7297"/>
      <c r="H256" s="7298"/>
      <c r="I256" s="7299"/>
      <c r="J256" s="7300"/>
      <c r="K256" s="7301"/>
    </row>
    <row r="257" ht="25.5" customHeight="1">
      <c r="A257" s="7302" t="s">
        <v>856</v>
      </c>
      <c r="B257" s="7303" t="s">
        <v>857</v>
      </c>
      <c r="C257" s="7304" t="s">
        <v>662</v>
      </c>
      <c r="D257" s="3393">
        <f>IF(D210=0,0,D11/D210*100)</f>
        <v>0</v>
      </c>
      <c r="E257" s="7305"/>
      <c r="F257" s="7306"/>
      <c r="G257" s="7307"/>
      <c r="H257" s="7308"/>
      <c r="I257" s="7309"/>
      <c r="J257" s="7310"/>
      <c r="K257" s="7311"/>
    </row>
    <row r="258" ht="25.5" customHeight="1">
      <c r="A258" s="7312"/>
      <c r="B258" s="7313"/>
      <c r="C258" s="7314" t="s">
        <v>81</v>
      </c>
      <c r="D258" s="3393">
        <f>IF(D211=0,0,D12/D211*100)</f>
        <v>0</v>
      </c>
      <c r="E258" s="7315"/>
      <c r="F258" s="7316"/>
      <c r="G258" s="7317"/>
      <c r="H258" s="7318"/>
      <c r="I258" s="7319"/>
      <c r="J258" s="7320"/>
      <c r="K258" s="7321"/>
    </row>
    <row r="259" ht="25.5" customHeight="1">
      <c r="A259" s="7322"/>
      <c r="B259" s="7323"/>
      <c r="C259" s="7324" t="s">
        <v>734</v>
      </c>
      <c r="D259" s="3393">
        <f>D258-D257</f>
        <v>0</v>
      </c>
      <c r="E259" s="7325"/>
      <c r="F259" s="7326"/>
      <c r="G259" s="7327"/>
      <c r="H259" s="7328"/>
      <c r="I259" s="7329"/>
      <c r="J259" s="7330"/>
      <c r="K259" s="7331"/>
    </row>
    <row r="260" ht="25.5" customHeight="1">
      <c r="A260" s="7332" t="s">
        <v>858</v>
      </c>
      <c r="B260" s="7333" t="s">
        <v>859</v>
      </c>
      <c r="C260" s="7334" t="s">
        <v>662</v>
      </c>
      <c r="D260" s="3393">
        <v>0</v>
      </c>
      <c r="E260" s="7335" t="s">
        <v>654</v>
      </c>
      <c r="F260" s="7336">
        <v>22</v>
      </c>
      <c r="G260" s="7337">
        <v>25</v>
      </c>
      <c r="H260" s="7338" t="s">
        <v>655</v>
      </c>
      <c r="I260" s="7339"/>
      <c r="J260" s="7340"/>
      <c r="K260" s="7341"/>
    </row>
    <row r="261" ht="25.5" customHeight="1">
      <c r="A261" s="7342"/>
      <c r="B261" s="7343"/>
      <c r="C261" s="7344" t="s">
        <v>81</v>
      </c>
      <c r="D261" s="3393">
        <v>0</v>
      </c>
      <c r="E261" s="7345" t="s">
        <v>654</v>
      </c>
      <c r="F261" s="7346">
        <v>20</v>
      </c>
      <c r="G261" s="7347">
        <v>24</v>
      </c>
      <c r="H261" s="7348" t="s">
        <v>655</v>
      </c>
      <c r="I261" s="7349"/>
      <c r="J261" s="7350"/>
      <c r="K261" s="7351"/>
    </row>
    <row r="262" ht="25.5" customHeight="1">
      <c r="A262" s="7352"/>
      <c r="B262" s="7353"/>
      <c r="C262" s="7354" t="s">
        <v>734</v>
      </c>
      <c r="D262" s="3393">
        <f>D261-D260</f>
        <v>0</v>
      </c>
      <c r="E262" s="7355" t="s">
        <v>654</v>
      </c>
      <c r="F262" s="7356">
        <v>-2</v>
      </c>
      <c r="G262" s="7357">
        <v>2</v>
      </c>
      <c r="H262" s="7358" t="s">
        <v>655</v>
      </c>
      <c r="I262" s="7359"/>
      <c r="J262" s="7360"/>
      <c r="K262" s="7361"/>
    </row>
    <row r="263" ht="25.5" customHeight="1">
      <c r="A263" s="7362"/>
      <c r="B263" s="7363"/>
      <c r="C263" s="7364"/>
      <c r="D263" s="7365"/>
      <c r="E263" s="7366"/>
      <c r="F263" s="7367"/>
      <c r="G263" s="7368"/>
      <c r="H263" s="7369"/>
      <c r="I263" s="7370"/>
      <c r="J263" s="7371"/>
      <c r="K263" s="7372"/>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I31"/>
    <mergeCell ref="A32:A33"/>
    <mergeCell ref="B32:B33"/>
    <mergeCell ref="A34:A37"/>
    <mergeCell ref="B34:B37"/>
    <mergeCell ref="A38:A41"/>
    <mergeCell ref="B38:B41"/>
    <mergeCell ref="A42:A45"/>
    <mergeCell ref="B42:B45"/>
    <mergeCell ref="A46:A48"/>
    <mergeCell ref="B46:B48"/>
    <mergeCell ref="A49:A51"/>
    <mergeCell ref="B49:B51"/>
    <mergeCell ref="A52:I52"/>
    <mergeCell ref="A53:A56"/>
    <mergeCell ref="B53:B56"/>
    <mergeCell ref="A57:A60"/>
    <mergeCell ref="B57:B60"/>
    <mergeCell ref="A61:A66"/>
    <mergeCell ref="B61:B66"/>
    <mergeCell ref="A67:A70"/>
    <mergeCell ref="B67:B70"/>
    <mergeCell ref="A71:A74"/>
    <mergeCell ref="B71:B74"/>
    <mergeCell ref="A75:A77"/>
    <mergeCell ref="B75:B77"/>
    <mergeCell ref="A78:A80"/>
    <mergeCell ref="B78:B80"/>
    <mergeCell ref="A81:A84"/>
    <mergeCell ref="B81:B84"/>
    <mergeCell ref="A85:A86"/>
    <mergeCell ref="B85:B86"/>
    <mergeCell ref="A87:A90"/>
    <mergeCell ref="B87:B90"/>
    <mergeCell ref="A91:I91"/>
    <mergeCell ref="A92:A95"/>
    <mergeCell ref="B92:B95"/>
    <mergeCell ref="A96:A99"/>
    <mergeCell ref="B96:B99"/>
    <mergeCell ref="A100:A103"/>
    <mergeCell ref="B100:B103"/>
    <mergeCell ref="A104:A107"/>
    <mergeCell ref="B104:B107"/>
    <mergeCell ref="A108:A111"/>
    <mergeCell ref="B108:B111"/>
    <mergeCell ref="A112:A115"/>
    <mergeCell ref="B112:B115"/>
    <mergeCell ref="A116:A119"/>
    <mergeCell ref="B116:B119"/>
    <mergeCell ref="A120:A123"/>
    <mergeCell ref="B120:B123"/>
    <mergeCell ref="A124:A127"/>
    <mergeCell ref="B124:B127"/>
    <mergeCell ref="A128:A131"/>
    <mergeCell ref="B128:B131"/>
    <mergeCell ref="A132:I132"/>
    <mergeCell ref="A133:A136"/>
    <mergeCell ref="B133:B136"/>
    <mergeCell ref="A137:A140"/>
    <mergeCell ref="B137:B140"/>
    <mergeCell ref="A141:A144"/>
    <mergeCell ref="B141:B144"/>
    <mergeCell ref="A145:I145"/>
    <mergeCell ref="A146:A149"/>
    <mergeCell ref="B146:B149"/>
    <mergeCell ref="A150:A153"/>
    <mergeCell ref="B150:B153"/>
    <mergeCell ref="A154:A157"/>
    <mergeCell ref="B154:B157"/>
    <mergeCell ref="A158:A161"/>
    <mergeCell ref="B158:B161"/>
    <mergeCell ref="A162:A164"/>
    <mergeCell ref="B162:B164"/>
    <mergeCell ref="A165:A168"/>
    <mergeCell ref="B165:B168"/>
    <mergeCell ref="A169:A172"/>
    <mergeCell ref="B169:B172"/>
    <mergeCell ref="A173:A176"/>
    <mergeCell ref="B173:B176"/>
    <mergeCell ref="A177:A180"/>
    <mergeCell ref="B177:B180"/>
    <mergeCell ref="A181:A184"/>
    <mergeCell ref="B181:B184"/>
    <mergeCell ref="A185:A188"/>
    <mergeCell ref="B185:B188"/>
    <mergeCell ref="A189:A192"/>
    <mergeCell ref="B189:B192"/>
    <mergeCell ref="A193:A196"/>
    <mergeCell ref="B193:B196"/>
    <mergeCell ref="A197:A199"/>
    <mergeCell ref="B197:B199"/>
    <mergeCell ref="A200:A202"/>
    <mergeCell ref="B200:B202"/>
    <mergeCell ref="A203:A205"/>
    <mergeCell ref="B203:B205"/>
    <mergeCell ref="A206:A208"/>
    <mergeCell ref="B206:B208"/>
    <mergeCell ref="A209:I209"/>
    <mergeCell ref="A210:A213"/>
    <mergeCell ref="B210:B213"/>
    <mergeCell ref="A214:A217"/>
    <mergeCell ref="B214:B217"/>
    <mergeCell ref="A218:A221"/>
    <mergeCell ref="B218:B221"/>
    <mergeCell ref="A222:A224"/>
    <mergeCell ref="B222:B224"/>
    <mergeCell ref="A225:A228"/>
    <mergeCell ref="B225:B228"/>
    <mergeCell ref="A229:A231"/>
    <mergeCell ref="B229:B231"/>
    <mergeCell ref="A232:A235"/>
    <mergeCell ref="B232:B235"/>
    <mergeCell ref="A236:A238"/>
    <mergeCell ref="B236:B238"/>
    <mergeCell ref="A239:A242"/>
    <mergeCell ref="B239:B242"/>
    <mergeCell ref="A243:A245"/>
    <mergeCell ref="B243:B245"/>
    <mergeCell ref="A246:A249"/>
    <mergeCell ref="B246:B249"/>
    <mergeCell ref="A250:I250"/>
    <mergeCell ref="A251:A253"/>
    <mergeCell ref="B251:B253"/>
    <mergeCell ref="A254:A256"/>
    <mergeCell ref="B254:B256"/>
    <mergeCell ref="A257:A259"/>
    <mergeCell ref="B257:B259"/>
    <mergeCell ref="A260:A262"/>
    <mergeCell ref="B260:B262"/>
  </mergeCells>
  <printOptions horizontalCentered="1"/>
  <pageMargins left="1.18110236220472" right="1.18110236220472" top="1.18110236220472" bottom="1.18110236220472" header="0.51181" footer="0.51181"/>
  <pageSetup paperSize="9" scale="75" pageOrder="overThenDown" orientation="landscape" errors="blank"/>
</worksheet>
</file>

<file path=xl/worksheets/sheet20.xml><?xml version="1.0" encoding="utf-8"?>
<worksheet xmlns="http://schemas.openxmlformats.org/spreadsheetml/2006/main" xmlns:r="http://schemas.openxmlformats.org/officeDocument/2006/relationships">
  <dimension ref="A1:K85"/>
  <sheetViews>
    <sheetView topLeftCell="A1" zoomScaleNormal="100" zoomScalePageLayoutView="60" workbookViewId="0">
      <pane topLeftCell="F70" activePane="bottomRight" state="frozen"/>
      <selection activeCell="A1" sqref="A1"/>
    </sheetView>
  </sheetViews>
  <sheetFormatPr defaultColWidth="8" defaultRowHeight="14.25"/>
  <cols>
    <col min="1" max="1" width="32.9843137254902" style="16"/>
    <col min="2" max="2" width="17.9254901960784" style="16"/>
    <col min="3" max="3" width="29.4" style="16"/>
    <col min="4" max="4" width="23.2313725490196" style="16"/>
    <col min="5" max="5" width="5.73333333333333" style="16"/>
    <col min="6" max="6" width="8.60392156862745" style="16"/>
    <col min="7" max="7" width="8.74509803921569" style="16"/>
    <col min="8" max="8" width="6.73725490196078" style="16"/>
    <col min="9" max="9" width="32.9843137254902" style="16"/>
    <col min="10" max="10" width="32.9843137254902" style="16"/>
    <col min="11" max="11" width="32.9843137254902" style="16"/>
  </cols>
  <sheetData>
    <row r="1" ht="38.25" customHeight="1">
      <c r="A1" s="7373" t="s">
        <v>860</v>
      </c>
      <c r="B1" s="7374"/>
      <c r="C1" s="7375"/>
      <c r="D1" s="7376"/>
      <c r="E1" s="7377"/>
      <c r="F1" s="7378"/>
      <c r="G1" s="7379"/>
      <c r="H1" s="7380"/>
      <c r="I1" s="7381"/>
      <c r="J1" s="7382"/>
      <c r="K1" s="7383"/>
    </row>
    <row r="2" ht="22.5" customHeight="1">
      <c r="A2" s="7384" t="s">
        <v>861</v>
      </c>
      <c r="B2" s="7385"/>
      <c r="C2" s="7386"/>
      <c r="D2" s="7387"/>
      <c r="E2" s="7388"/>
      <c r="F2" s="7389"/>
      <c r="G2" s="7390"/>
      <c r="H2" s="7391"/>
      <c r="I2" s="7392"/>
      <c r="J2" s="7393"/>
      <c r="K2" s="7394"/>
    </row>
    <row r="3" ht="22.5" customHeight="1">
      <c r="A3" s="7395" t="s">
        <v>50</v>
      </c>
      <c r="B3" s="7396"/>
      <c r="C3" s="7397"/>
      <c r="D3" s="7398"/>
      <c r="E3" s="7399"/>
      <c r="F3" s="7400"/>
      <c r="G3" s="7401"/>
      <c r="H3" s="7402"/>
      <c r="I3" s="7403"/>
      <c r="J3" s="7404"/>
      <c r="K3" s="7405" t="s">
        <v>636</v>
      </c>
    </row>
    <row r="4" ht="22.5" customHeight="1">
      <c r="A4" s="7406" t="s">
        <v>355</v>
      </c>
      <c r="B4" s="7407" t="s">
        <v>637</v>
      </c>
      <c r="C4" s="7408" t="s">
        <v>638</v>
      </c>
      <c r="D4" s="7409" t="s">
        <v>639</v>
      </c>
      <c r="E4" s="7410" t="s">
        <v>640</v>
      </c>
      <c r="F4" s="7411" t="s">
        <v>641</v>
      </c>
      <c r="G4" s="7412"/>
      <c r="H4" s="7413" t="s">
        <v>642</v>
      </c>
      <c r="I4" s="7414" t="s">
        <v>643</v>
      </c>
      <c r="J4" s="7415" t="s">
        <v>644</v>
      </c>
      <c r="K4" s="7416" t="s">
        <v>645</v>
      </c>
    </row>
    <row r="5" ht="22.5" customHeight="1">
      <c r="A5" s="7417"/>
      <c r="B5" s="7418"/>
      <c r="C5" s="7419"/>
      <c r="D5" s="7420"/>
      <c r="E5" s="7421"/>
      <c r="F5" s="7422" t="s">
        <v>646</v>
      </c>
      <c r="G5" s="7423" t="s">
        <v>647</v>
      </c>
      <c r="H5" s="7424"/>
      <c r="I5" s="7425"/>
      <c r="J5" s="7426"/>
      <c r="K5" s="7427"/>
    </row>
    <row r="6" ht="22.5" customHeight="1">
      <c r="A6" s="7428" t="s">
        <v>648</v>
      </c>
      <c r="B6" s="7429"/>
      <c r="C6" s="7430"/>
      <c r="D6" s="7431"/>
      <c r="E6" s="7432"/>
      <c r="F6" s="7433"/>
      <c r="G6" s="7434"/>
      <c r="H6" s="7435"/>
      <c r="I6" s="7436"/>
      <c r="J6" s="7437"/>
      <c r="K6" s="7438"/>
    </row>
    <row r="7" ht="22.5" customHeight="1">
      <c r="A7" s="7439" t="s">
        <v>862</v>
      </c>
      <c r="B7" s="7440" t="s">
        <v>650</v>
      </c>
      <c r="C7" s="7441" t="s">
        <v>651</v>
      </c>
      <c r="D7" s="7442">
        <v>502638848.02</v>
      </c>
      <c r="E7" s="7443"/>
      <c r="F7" s="7444"/>
      <c r="G7" s="7445"/>
      <c r="H7" s="7446"/>
      <c r="I7" s="7447"/>
      <c r="J7" s="7448"/>
      <c r="K7" s="7449"/>
    </row>
    <row r="8" ht="22.5" customHeight="1">
      <c r="A8" s="7450"/>
      <c r="B8" s="7451"/>
      <c r="C8" s="7452" t="s">
        <v>652</v>
      </c>
      <c r="D8" s="7442">
        <v>502638848.02</v>
      </c>
      <c r="E8" s="7453"/>
      <c r="F8" s="7454"/>
      <c r="G8" s="7455"/>
      <c r="H8" s="7456"/>
      <c r="I8" s="7457"/>
      <c r="J8" s="7458"/>
      <c r="K8" s="7459"/>
    </row>
    <row r="9" ht="22.5" customHeight="1">
      <c r="A9" s="7460"/>
      <c r="B9" s="7461"/>
      <c r="C9" s="7462" t="s">
        <v>653</v>
      </c>
      <c r="D9" s="7442">
        <f>D7-D8</f>
        <v>0</v>
      </c>
      <c r="E9" s="7463" t="s">
        <v>654</v>
      </c>
      <c r="F9" s="7464">
        <v>0</v>
      </c>
      <c r="G9" s="7465">
        <v>0</v>
      </c>
      <c r="H9" s="7466" t="s">
        <v>655</v>
      </c>
      <c r="I9" s="7467"/>
      <c r="J9" s="7468"/>
      <c r="K9" s="7469"/>
    </row>
    <row r="10" ht="22.5" customHeight="1">
      <c r="A10" s="7470" t="s">
        <v>656</v>
      </c>
      <c r="B10" s="7471" t="s">
        <v>657</v>
      </c>
      <c r="C10" s="7472" t="s">
        <v>658</v>
      </c>
      <c r="D10" s="7442">
        <v>0</v>
      </c>
      <c r="E10" s="7473"/>
      <c r="F10" s="7474"/>
      <c r="G10" s="7475"/>
      <c r="H10" s="7476"/>
      <c r="I10" s="7477"/>
      <c r="J10" s="7478"/>
      <c r="K10" s="7479"/>
    </row>
    <row r="11" ht="22.5" customHeight="1">
      <c r="A11" s="7480"/>
      <c r="B11" s="7481"/>
      <c r="C11" s="7482" t="s">
        <v>659</v>
      </c>
      <c r="D11" s="7483">
        <v>0</v>
      </c>
      <c r="E11" s="7484"/>
      <c r="F11" s="7485"/>
      <c r="G11" s="7486"/>
      <c r="H11" s="7487"/>
      <c r="I11" s="7488"/>
      <c r="J11" s="7489"/>
      <c r="K11" s="7490"/>
    </row>
    <row r="12" ht="22.5" customHeight="1">
      <c r="A12" s="7491"/>
      <c r="B12" s="7492"/>
      <c r="C12" s="7493" t="s">
        <v>653</v>
      </c>
      <c r="D12" s="7442">
        <f>D11-D10</f>
        <v>0</v>
      </c>
      <c r="E12" s="7494" t="s">
        <v>654</v>
      </c>
      <c r="F12" s="7495">
        <v>0</v>
      </c>
      <c r="G12" s="7496">
        <v>0</v>
      </c>
      <c r="H12" s="7497" t="s">
        <v>655</v>
      </c>
      <c r="I12" s="7498"/>
      <c r="J12" s="7499"/>
      <c r="K12" s="7500"/>
    </row>
    <row r="13" ht="22.5" customHeight="1">
      <c r="A13" s="7501" t="s">
        <v>660</v>
      </c>
      <c r="B13" s="7502" t="s">
        <v>661</v>
      </c>
      <c r="C13" s="7503" t="s">
        <v>662</v>
      </c>
      <c r="D13" s="7504">
        <v>142407600</v>
      </c>
      <c r="E13" s="7505"/>
      <c r="F13" s="7506"/>
      <c r="G13" s="7507"/>
      <c r="H13" s="7508"/>
      <c r="I13" s="7509"/>
      <c r="J13" s="7510"/>
      <c r="K13" s="7511"/>
    </row>
    <row r="14" ht="22.5" customHeight="1">
      <c r="A14" s="7512"/>
      <c r="B14" s="7513"/>
      <c r="C14" s="7514" t="s">
        <v>663</v>
      </c>
      <c r="D14" s="7515">
        <v>142407600</v>
      </c>
      <c r="E14" s="7516"/>
      <c r="F14" s="7517"/>
      <c r="G14" s="7518"/>
      <c r="H14" s="7519"/>
      <c r="I14" s="7520"/>
      <c r="J14" s="7521"/>
      <c r="K14" s="7522"/>
    </row>
    <row r="15" ht="22.5" customHeight="1">
      <c r="A15" s="7523"/>
      <c r="B15" s="7524"/>
      <c r="C15" s="7525" t="s">
        <v>653</v>
      </c>
      <c r="D15" s="7442">
        <f>D13-D14</f>
        <v>0</v>
      </c>
      <c r="E15" s="7526" t="s">
        <v>654</v>
      </c>
      <c r="F15" s="7527">
        <v>0</v>
      </c>
      <c r="G15" s="7528">
        <v>0</v>
      </c>
      <c r="H15" s="7529" t="s">
        <v>655</v>
      </c>
      <c r="I15" s="7530"/>
      <c r="J15" s="7531"/>
      <c r="K15" s="7532"/>
    </row>
    <row r="16" ht="22.5" customHeight="1">
      <c r="A16" s="7533" t="s">
        <v>863</v>
      </c>
      <c r="B16" s="7534" t="s">
        <v>671</v>
      </c>
      <c r="C16" s="7535" t="s">
        <v>662</v>
      </c>
      <c r="D16" s="7442">
        <v>11036219.79</v>
      </c>
      <c r="E16" s="7536"/>
      <c r="F16" s="7537"/>
      <c r="G16" s="7538"/>
      <c r="H16" s="7539"/>
      <c r="I16" s="7540"/>
      <c r="J16" s="7541"/>
      <c r="K16" s="7542"/>
    </row>
    <row r="17" ht="22.5" customHeight="1">
      <c r="A17" s="7543"/>
      <c r="B17" s="7544"/>
      <c r="C17" s="7545" t="s">
        <v>672</v>
      </c>
      <c r="D17" s="7546">
        <v>11036219.79</v>
      </c>
      <c r="E17" s="7547"/>
      <c r="F17" s="7548"/>
      <c r="G17" s="7549"/>
      <c r="H17" s="7550"/>
      <c r="I17" s="7551"/>
      <c r="J17" s="7552"/>
      <c r="K17" s="7553"/>
    </row>
    <row r="18" ht="22.5" customHeight="1">
      <c r="A18" s="7554"/>
      <c r="B18" s="7555"/>
      <c r="C18" s="7556" t="s">
        <v>653</v>
      </c>
      <c r="D18" s="7442">
        <f>D16-D17</f>
        <v>0</v>
      </c>
      <c r="E18" s="7557" t="s">
        <v>654</v>
      </c>
      <c r="F18" s="7558">
        <v>0</v>
      </c>
      <c r="G18" s="7559">
        <v>0</v>
      </c>
      <c r="H18" s="7560" t="s">
        <v>655</v>
      </c>
      <c r="I18" s="7561"/>
      <c r="J18" s="7562"/>
      <c r="K18" s="7563"/>
    </row>
    <row r="19" ht="22.5" customHeight="1">
      <c r="A19" s="7564" t="s">
        <v>677</v>
      </c>
      <c r="B19" s="7565"/>
      <c r="C19" s="7566"/>
      <c r="D19" s="7567"/>
      <c r="E19" s="7568"/>
      <c r="F19" s="7569"/>
      <c r="G19" s="7570"/>
      <c r="H19" s="7571"/>
      <c r="I19" s="7572"/>
      <c r="J19" s="7573"/>
      <c r="K19" s="7574"/>
    </row>
    <row r="20" ht="22.5" customHeight="1">
      <c r="A20" s="7575" t="s">
        <v>864</v>
      </c>
      <c r="B20" s="7576" t="s">
        <v>737</v>
      </c>
      <c r="C20" s="7577" t="s">
        <v>680</v>
      </c>
      <c r="D20" s="7442">
        <v>79631326.75</v>
      </c>
      <c r="E20" s="7578"/>
      <c r="F20" s="7579"/>
      <c r="G20" s="7580"/>
      <c r="H20" s="7581"/>
      <c r="I20" s="7582"/>
      <c r="J20" s="7583"/>
      <c r="K20" s="7584"/>
    </row>
    <row r="21" ht="22.5" customHeight="1">
      <c r="A21" s="7585"/>
      <c r="B21" s="7586"/>
      <c r="C21" s="7587" t="s">
        <v>662</v>
      </c>
      <c r="D21" s="7442">
        <v>48989580.8</v>
      </c>
      <c r="E21" s="7588"/>
      <c r="F21" s="7589"/>
      <c r="G21" s="7590"/>
      <c r="H21" s="7591"/>
      <c r="I21" s="7592"/>
      <c r="J21" s="7593"/>
      <c r="K21" s="7594"/>
    </row>
    <row r="22" ht="22.5" customHeight="1">
      <c r="A22" s="7595"/>
      <c r="B22" s="7596"/>
      <c r="C22" s="7597" t="s">
        <v>681</v>
      </c>
      <c r="D22" s="7442">
        <f>IF(D20=0,0,D21/D20)*100</f>
        <v>61.5204879780557</v>
      </c>
      <c r="E22" s="7598" t="s">
        <v>654</v>
      </c>
      <c r="F22" s="7599">
        <v>95</v>
      </c>
      <c r="G22" s="7600">
        <v>105</v>
      </c>
      <c r="H22" s="7601" t="s">
        <v>865</v>
      </c>
      <c r="I22" s="7602" t="s">
        <v>866</v>
      </c>
      <c r="J22" s="7603"/>
      <c r="K22" s="7604"/>
    </row>
    <row r="23" ht="22.5" customHeight="1">
      <c r="A23" s="7605" t="s">
        <v>682</v>
      </c>
      <c r="B23" s="7606" t="s">
        <v>737</v>
      </c>
      <c r="C23" s="7607" t="s">
        <v>680</v>
      </c>
      <c r="D23" s="7442">
        <v>203966238.4</v>
      </c>
      <c r="E23" s="7608"/>
      <c r="F23" s="7609"/>
      <c r="G23" s="7610"/>
      <c r="H23" s="7611"/>
      <c r="I23" s="7612"/>
      <c r="J23" s="7613"/>
      <c r="K23" s="7614"/>
    </row>
    <row r="24" ht="22.5" customHeight="1">
      <c r="A24" s="7615"/>
      <c r="B24" s="7616"/>
      <c r="C24" s="7617" t="s">
        <v>662</v>
      </c>
      <c r="D24" s="7442">
        <v>204952162</v>
      </c>
      <c r="E24" s="7618"/>
      <c r="F24" s="7619"/>
      <c r="G24" s="7620"/>
      <c r="H24" s="7621"/>
      <c r="I24" s="7622"/>
      <c r="J24" s="7623"/>
      <c r="K24" s="7624"/>
    </row>
    <row r="25" ht="22.5" customHeight="1">
      <c r="A25" s="7625"/>
      <c r="B25" s="7626"/>
      <c r="C25" s="7627" t="s">
        <v>681</v>
      </c>
      <c r="D25" s="7442">
        <f>IF(D23=0,0,D24/D23)*100</f>
        <v>100.483375880113</v>
      </c>
      <c r="E25" s="7628" t="s">
        <v>654</v>
      </c>
      <c r="F25" s="7629">
        <v>95</v>
      </c>
      <c r="G25" s="7630">
        <v>105</v>
      </c>
      <c r="H25" s="7631" t="s">
        <v>655</v>
      </c>
      <c r="I25" s="7632"/>
      <c r="J25" s="7633"/>
      <c r="K25" s="7634"/>
    </row>
    <row r="26" ht="22.5" customHeight="1">
      <c r="A26" s="7635" t="s">
        <v>867</v>
      </c>
      <c r="B26" s="7636" t="s">
        <v>737</v>
      </c>
      <c r="C26" s="7637" t="s">
        <v>680</v>
      </c>
      <c r="D26" s="7442">
        <v>209224091.4</v>
      </c>
      <c r="E26" s="7638"/>
      <c r="F26" s="7639"/>
      <c r="G26" s="7640"/>
      <c r="H26" s="7641"/>
      <c r="I26" s="7642"/>
      <c r="J26" s="7643"/>
      <c r="K26" s="7644"/>
    </row>
    <row r="27" ht="22.5" customHeight="1">
      <c r="A27" s="7645"/>
      <c r="B27" s="7646"/>
      <c r="C27" s="7647" t="s">
        <v>662</v>
      </c>
      <c r="D27" s="7442">
        <v>195903167.04</v>
      </c>
      <c r="E27" s="7648"/>
      <c r="F27" s="7649"/>
      <c r="G27" s="7650"/>
      <c r="H27" s="7651"/>
      <c r="I27" s="7652"/>
      <c r="J27" s="7653"/>
      <c r="K27" s="7654"/>
    </row>
    <row r="28" ht="22.5" customHeight="1">
      <c r="A28" s="7655"/>
      <c r="B28" s="7656"/>
      <c r="C28" s="7657" t="s">
        <v>681</v>
      </c>
      <c r="D28" s="7442">
        <f>IF(D26=0,0,D27/D26)*100</f>
        <v>93.6331785355766</v>
      </c>
      <c r="E28" s="7658" t="s">
        <v>654</v>
      </c>
      <c r="F28" s="7659">
        <v>95</v>
      </c>
      <c r="G28" s="7660">
        <v>105</v>
      </c>
      <c r="H28" s="7661" t="s">
        <v>865</v>
      </c>
      <c r="I28" s="7662" t="s">
        <v>868</v>
      </c>
      <c r="J28" s="7663"/>
      <c r="K28" s="7664"/>
    </row>
    <row r="29" ht="22.5" customHeight="1">
      <c r="A29" s="7665" t="s">
        <v>869</v>
      </c>
      <c r="B29" s="7666" t="s">
        <v>737</v>
      </c>
      <c r="C29" s="7667" t="s">
        <v>680</v>
      </c>
      <c r="D29" s="7442">
        <v>14162573.88</v>
      </c>
      <c r="E29" s="7668"/>
      <c r="F29" s="7669"/>
      <c r="G29" s="7670"/>
      <c r="H29" s="7671"/>
      <c r="I29" s="7672"/>
      <c r="J29" s="7673"/>
      <c r="K29" s="7674"/>
    </row>
    <row r="30" ht="22.5" customHeight="1">
      <c r="A30" s="7675"/>
      <c r="B30" s="7676"/>
      <c r="C30" s="7677" t="s">
        <v>662</v>
      </c>
      <c r="D30" s="7442">
        <v>13334317.2</v>
      </c>
      <c r="E30" s="7678"/>
      <c r="F30" s="7679"/>
      <c r="G30" s="7680"/>
      <c r="H30" s="7681"/>
      <c r="I30" s="7682"/>
      <c r="J30" s="7683"/>
      <c r="K30" s="7684"/>
    </row>
    <row r="31" ht="22.5" customHeight="1">
      <c r="A31" s="7685"/>
      <c r="B31" s="7686"/>
      <c r="C31" s="7687" t="s">
        <v>681</v>
      </c>
      <c r="D31" s="7442">
        <f>IF(D29=0,0,D30/D29)*100</f>
        <v>94.151792696597</v>
      </c>
      <c r="E31" s="7688" t="s">
        <v>654</v>
      </c>
      <c r="F31" s="7689">
        <v>95</v>
      </c>
      <c r="G31" s="7690">
        <v>105</v>
      </c>
      <c r="H31" s="7691" t="s">
        <v>865</v>
      </c>
      <c r="I31" s="7692" t="s">
        <v>870</v>
      </c>
      <c r="J31" s="7693"/>
      <c r="K31" s="7694"/>
    </row>
    <row r="32" ht="22.5" customHeight="1">
      <c r="A32" s="7695" t="s">
        <v>871</v>
      </c>
      <c r="B32" s="7696" t="s">
        <v>737</v>
      </c>
      <c r="C32" s="7697" t="s">
        <v>680</v>
      </c>
      <c r="D32" s="7442">
        <v>0</v>
      </c>
      <c r="E32" s="7698"/>
      <c r="F32" s="7699"/>
      <c r="G32" s="7700"/>
      <c r="H32" s="7701"/>
      <c r="I32" s="7702"/>
      <c r="J32" s="7703"/>
      <c r="K32" s="7704"/>
    </row>
    <row r="33" ht="22.5" customHeight="1">
      <c r="A33" s="7705"/>
      <c r="B33" s="7706"/>
      <c r="C33" s="7707" t="s">
        <v>662</v>
      </c>
      <c r="D33" s="7442">
        <v>0</v>
      </c>
      <c r="E33" s="7708"/>
      <c r="F33" s="7709"/>
      <c r="G33" s="7710"/>
      <c r="H33" s="7711"/>
      <c r="I33" s="7712"/>
      <c r="J33" s="7713"/>
      <c r="K33" s="7714"/>
    </row>
    <row r="34" ht="22.5" customHeight="1">
      <c r="A34" s="7715"/>
      <c r="B34" s="7716"/>
      <c r="C34" s="7717" t="s">
        <v>681</v>
      </c>
      <c r="D34" s="7442">
        <f>IF(D32=0,0,D33/D32)*100</f>
        <v>0</v>
      </c>
      <c r="E34" s="7718" t="s">
        <v>654</v>
      </c>
      <c r="F34" s="7719">
        <v>95</v>
      </c>
      <c r="G34" s="7720">
        <v>105</v>
      </c>
      <c r="H34" s="7721" t="s">
        <v>865</v>
      </c>
      <c r="I34" s="7722" t="s">
        <v>872</v>
      </c>
      <c r="J34" s="7723"/>
      <c r="K34" s="7724"/>
    </row>
    <row r="35" ht="22.5" customHeight="1">
      <c r="A35" s="7725" t="s">
        <v>685</v>
      </c>
      <c r="B35" s="7726"/>
      <c r="C35" s="7727"/>
      <c r="D35" s="7728"/>
      <c r="E35" s="7729"/>
      <c r="F35" s="7730"/>
      <c r="G35" s="7731"/>
      <c r="H35" s="7732"/>
      <c r="I35" s="7733"/>
      <c r="J35" s="7734"/>
      <c r="K35" s="7735"/>
    </row>
    <row r="36" ht="22.5" customHeight="1">
      <c r="A36" s="7736" t="s">
        <v>873</v>
      </c>
      <c r="B36" s="7737" t="s">
        <v>737</v>
      </c>
      <c r="C36" s="7738" t="s">
        <v>687</v>
      </c>
      <c r="D36" s="7442">
        <v>24596500</v>
      </c>
      <c r="E36" s="7739"/>
      <c r="F36" s="7740"/>
      <c r="G36" s="7741"/>
      <c r="H36" s="7742"/>
      <c r="I36" s="7743"/>
      <c r="J36" s="7744"/>
      <c r="K36" s="7745"/>
    </row>
    <row r="37" ht="22.5" customHeight="1">
      <c r="A37" s="7746"/>
      <c r="B37" s="7747"/>
      <c r="C37" s="7748" t="s">
        <v>662</v>
      </c>
      <c r="D37" s="7442">
        <v>48989580.8</v>
      </c>
      <c r="E37" s="7749"/>
      <c r="F37" s="7750"/>
      <c r="G37" s="7751"/>
      <c r="H37" s="7752"/>
      <c r="I37" s="7753"/>
      <c r="J37" s="7754"/>
      <c r="K37" s="7755"/>
    </row>
    <row r="38" ht="22.5" customHeight="1">
      <c r="A38" s="7756"/>
      <c r="B38" s="7757"/>
      <c r="C38" s="7758" t="s">
        <v>688</v>
      </c>
      <c r="D38" s="7442">
        <f>IF(D37=0,0,D36/D37)*100</f>
        <v>50.2076147587693</v>
      </c>
      <c r="E38" s="7759" t="s">
        <v>654</v>
      </c>
      <c r="F38" s="7760">
        <v>65</v>
      </c>
      <c r="G38" s="7761">
        <v>80</v>
      </c>
      <c r="H38" s="7762" t="s">
        <v>865</v>
      </c>
      <c r="I38" s="7763" t="s">
        <v>874</v>
      </c>
      <c r="J38" s="7764"/>
      <c r="K38" s="7765"/>
    </row>
    <row r="39" ht="22.5" customHeight="1">
      <c r="A39" s="7766" t="s">
        <v>689</v>
      </c>
      <c r="B39" s="7767" t="s">
        <v>737</v>
      </c>
      <c r="C39" s="7768" t="s">
        <v>687</v>
      </c>
      <c r="D39" s="7442">
        <v>55313038</v>
      </c>
      <c r="E39" s="7769"/>
      <c r="F39" s="7770"/>
      <c r="G39" s="7771"/>
      <c r="H39" s="7772"/>
      <c r="I39" s="7773"/>
      <c r="J39" s="7774"/>
      <c r="K39" s="7775"/>
    </row>
    <row r="40" ht="22.5" customHeight="1">
      <c r="A40" s="7776"/>
      <c r="B40" s="7777"/>
      <c r="C40" s="7778" t="s">
        <v>360</v>
      </c>
      <c r="D40" s="7442">
        <v>204952162</v>
      </c>
      <c r="E40" s="7779"/>
      <c r="F40" s="7780"/>
      <c r="G40" s="7781"/>
      <c r="H40" s="7782"/>
      <c r="I40" s="7783"/>
      <c r="J40" s="7784"/>
      <c r="K40" s="7785"/>
    </row>
    <row r="41" ht="22.5" customHeight="1">
      <c r="A41" s="7786"/>
      <c r="B41" s="7787"/>
      <c r="C41" s="7788" t="s">
        <v>688</v>
      </c>
      <c r="D41" s="7442">
        <f>IF(D40=0,0,D39/D40)*100</f>
        <v>26.9882676329123</v>
      </c>
      <c r="E41" s="7789" t="s">
        <v>654</v>
      </c>
      <c r="F41" s="7790">
        <v>75</v>
      </c>
      <c r="G41" s="7791">
        <v>100</v>
      </c>
      <c r="H41" s="7792" t="s">
        <v>865</v>
      </c>
      <c r="I41" s="7793" t="s">
        <v>875</v>
      </c>
      <c r="J41" s="7794"/>
      <c r="K41" s="7795"/>
    </row>
    <row r="42" ht="22.5" customHeight="1">
      <c r="A42" s="7796" t="s">
        <v>876</v>
      </c>
      <c r="B42" s="7797" t="s">
        <v>737</v>
      </c>
      <c r="C42" s="7798" t="s">
        <v>687</v>
      </c>
      <c r="D42" s="7442">
        <v>142683386.69</v>
      </c>
      <c r="E42" s="7799"/>
      <c r="F42" s="7800"/>
      <c r="G42" s="7801"/>
      <c r="H42" s="7802"/>
      <c r="I42" s="7803"/>
      <c r="J42" s="7804"/>
      <c r="K42" s="7805"/>
    </row>
    <row r="43" ht="22.5" customHeight="1">
      <c r="A43" s="7806"/>
      <c r="B43" s="7807"/>
      <c r="C43" s="7808" t="s">
        <v>662</v>
      </c>
      <c r="D43" s="7442">
        <v>195903167.04</v>
      </c>
      <c r="E43" s="7809"/>
      <c r="F43" s="7810"/>
      <c r="G43" s="7811"/>
      <c r="H43" s="7812"/>
      <c r="I43" s="7813"/>
      <c r="J43" s="7814"/>
      <c r="K43" s="7815"/>
    </row>
    <row r="44" ht="22.5" customHeight="1">
      <c r="A44" s="7816"/>
      <c r="B44" s="7817"/>
      <c r="C44" s="7818" t="s">
        <v>688</v>
      </c>
      <c r="D44" s="7442">
        <f>IF(D43=0,0,D42/D43)*100</f>
        <v>72.8336294128755</v>
      </c>
      <c r="E44" s="7819" t="s">
        <v>654</v>
      </c>
      <c r="F44" s="7820">
        <v>65</v>
      </c>
      <c r="G44" s="7821">
        <v>80</v>
      </c>
      <c r="H44" s="7822" t="s">
        <v>655</v>
      </c>
      <c r="I44" s="7823"/>
      <c r="J44" s="7824"/>
      <c r="K44" s="7825"/>
    </row>
    <row r="45" ht="22.5" customHeight="1">
      <c r="A45" s="7826" t="s">
        <v>877</v>
      </c>
      <c r="B45" s="7827" t="s">
        <v>737</v>
      </c>
      <c r="C45" s="7828" t="s">
        <v>687</v>
      </c>
      <c r="D45" s="7442">
        <v>9893572.4</v>
      </c>
      <c r="E45" s="7829"/>
      <c r="F45" s="7830"/>
      <c r="G45" s="7831"/>
      <c r="H45" s="7832"/>
      <c r="I45" s="7833"/>
      <c r="J45" s="7834"/>
      <c r="K45" s="7835"/>
    </row>
    <row r="46" ht="22.5" customHeight="1">
      <c r="A46" s="7836"/>
      <c r="B46" s="7837"/>
      <c r="C46" s="7838" t="s">
        <v>662</v>
      </c>
      <c r="D46" s="7442">
        <v>13334317.2</v>
      </c>
      <c r="E46" s="7839"/>
      <c r="F46" s="7840"/>
      <c r="G46" s="7841"/>
      <c r="H46" s="7842"/>
      <c r="I46" s="7843"/>
      <c r="J46" s="7844"/>
      <c r="K46" s="7845"/>
    </row>
    <row r="47" ht="22.5" customHeight="1">
      <c r="A47" s="7846"/>
      <c r="B47" s="7847"/>
      <c r="C47" s="7848" t="s">
        <v>688</v>
      </c>
      <c r="D47" s="7442">
        <f>IF(D46=0,0,D45/D46)*100</f>
        <v>74.1963180536908</v>
      </c>
      <c r="E47" s="7849" t="s">
        <v>654</v>
      </c>
      <c r="F47" s="7850">
        <v>65</v>
      </c>
      <c r="G47" s="7851">
        <v>80</v>
      </c>
      <c r="H47" s="7852" t="s">
        <v>655</v>
      </c>
      <c r="I47" s="7853"/>
      <c r="J47" s="7854"/>
      <c r="K47" s="7855"/>
    </row>
    <row r="48" ht="22.5" customHeight="1">
      <c r="A48" s="7856" t="s">
        <v>878</v>
      </c>
      <c r="B48" s="7857" t="s">
        <v>737</v>
      </c>
      <c r="C48" s="7858" t="s">
        <v>687</v>
      </c>
      <c r="D48" s="7442">
        <v>0</v>
      </c>
      <c r="E48" s="7859"/>
      <c r="F48" s="7860"/>
      <c r="G48" s="7861"/>
      <c r="H48" s="7862"/>
      <c r="I48" s="7863"/>
      <c r="J48" s="7864"/>
      <c r="K48" s="7865"/>
    </row>
    <row r="49" ht="22.5" customHeight="1">
      <c r="A49" s="7866"/>
      <c r="B49" s="7867"/>
      <c r="C49" s="7868" t="s">
        <v>662</v>
      </c>
      <c r="D49" s="7442">
        <v>0</v>
      </c>
      <c r="E49" s="7869"/>
      <c r="F49" s="7870"/>
      <c r="G49" s="7871"/>
      <c r="H49" s="7872"/>
      <c r="I49" s="7873"/>
      <c r="J49" s="7874"/>
      <c r="K49" s="7875"/>
    </row>
    <row r="50" ht="22.5" customHeight="1">
      <c r="A50" s="7876"/>
      <c r="B50" s="7877"/>
      <c r="C50" s="7878" t="s">
        <v>688</v>
      </c>
      <c r="D50" s="7442">
        <f>IF(D49=0,0,D48/D49)*100</f>
        <v>0</v>
      </c>
      <c r="E50" s="7879" t="s">
        <v>654</v>
      </c>
      <c r="F50" s="7880">
        <v>65</v>
      </c>
      <c r="G50" s="7881">
        <v>80</v>
      </c>
      <c r="H50" s="7882" t="s">
        <v>865</v>
      </c>
      <c r="I50" s="7883" t="s">
        <v>872</v>
      </c>
      <c r="J50" s="7884"/>
      <c r="K50" s="7885"/>
    </row>
    <row r="51" ht="22.5" customHeight="1">
      <c r="A51" s="7886" t="s">
        <v>879</v>
      </c>
      <c r="B51" s="7887" t="s">
        <v>880</v>
      </c>
      <c r="C51" s="7888" t="s">
        <v>687</v>
      </c>
      <c r="D51" s="7889">
        <v>321900</v>
      </c>
      <c r="E51" s="7890"/>
      <c r="F51" s="7891"/>
      <c r="G51" s="7892"/>
      <c r="H51" s="7893"/>
      <c r="I51" s="7894"/>
      <c r="J51" s="7895"/>
      <c r="K51" s="7896"/>
    </row>
    <row r="52" ht="22.5" customHeight="1">
      <c r="A52" s="7897"/>
      <c r="B52" s="7898"/>
      <c r="C52" s="7899" t="s">
        <v>662</v>
      </c>
      <c r="D52" s="7442">
        <v>322000</v>
      </c>
      <c r="E52" s="7900"/>
      <c r="F52" s="7901"/>
      <c r="G52" s="7902"/>
      <c r="H52" s="7903"/>
      <c r="I52" s="7904"/>
      <c r="J52" s="7905"/>
      <c r="K52" s="7906"/>
    </row>
    <row r="53" ht="25.5" customHeight="1">
      <c r="A53" s="7907"/>
      <c r="B53" s="7908"/>
      <c r="C53" s="7909" t="s">
        <v>688</v>
      </c>
      <c r="D53" s="7442">
        <f>IF(D52=0,0,D51/D52)*100</f>
        <v>99.9689440993789</v>
      </c>
      <c r="E53" s="7910" t="s">
        <v>654</v>
      </c>
      <c r="F53" s="7911">
        <v>90</v>
      </c>
      <c r="G53" s="7912">
        <v>100</v>
      </c>
      <c r="H53" s="7913" t="s">
        <v>655</v>
      </c>
      <c r="I53" s="7914"/>
      <c r="J53" s="7915"/>
      <c r="K53" s="7916"/>
    </row>
    <row r="54" ht="22.5" customHeight="1">
      <c r="A54" s="7917" t="s">
        <v>881</v>
      </c>
      <c r="B54" s="7918" t="s">
        <v>882</v>
      </c>
      <c r="C54" s="7919" t="s">
        <v>687</v>
      </c>
      <c r="D54" s="7920">
        <v>79949</v>
      </c>
      <c r="E54" s="7921"/>
      <c r="F54" s="7922"/>
      <c r="G54" s="7923"/>
      <c r="H54" s="7924"/>
      <c r="I54" s="7925"/>
      <c r="J54" s="7926"/>
      <c r="K54" s="7927"/>
    </row>
    <row r="55" ht="22.5" customHeight="1">
      <c r="A55" s="7928"/>
      <c r="B55" s="7929"/>
      <c r="C55" s="7930" t="s">
        <v>662</v>
      </c>
      <c r="D55" s="7920">
        <v>171764</v>
      </c>
      <c r="E55" s="7931"/>
      <c r="F55" s="7932"/>
      <c r="G55" s="7933"/>
      <c r="H55" s="7934"/>
      <c r="I55" s="7935"/>
      <c r="J55" s="7936"/>
      <c r="K55" s="7937"/>
    </row>
    <row r="56" ht="22.5" customHeight="1">
      <c r="A56" s="7938"/>
      <c r="B56" s="7939"/>
      <c r="C56" s="7940" t="s">
        <v>688</v>
      </c>
      <c r="D56" s="7941">
        <f>IF(D55=0,0,D54/D55)*100</f>
        <v>46.5458419692136</v>
      </c>
      <c r="E56" s="7942" t="s">
        <v>654</v>
      </c>
      <c r="F56" s="7943">
        <v>90</v>
      </c>
      <c r="G56" s="7944">
        <v>100</v>
      </c>
      <c r="H56" s="7945" t="s">
        <v>865</v>
      </c>
      <c r="I56" s="7946" t="s">
        <v>883</v>
      </c>
      <c r="J56" s="7947"/>
      <c r="K56" s="7948"/>
    </row>
    <row r="57" ht="22.5" customHeight="1">
      <c r="A57" s="7949" t="s">
        <v>884</v>
      </c>
      <c r="B57" s="7950" t="s">
        <v>885</v>
      </c>
      <c r="C57" s="7951" t="s">
        <v>687</v>
      </c>
      <c r="D57" s="7952">
        <v>147017</v>
      </c>
      <c r="E57" s="7953"/>
      <c r="F57" s="7954"/>
      <c r="G57" s="7955"/>
      <c r="H57" s="7956"/>
      <c r="I57" s="7957"/>
      <c r="J57" s="7958"/>
      <c r="K57" s="7959"/>
    </row>
    <row r="58" ht="22.5" customHeight="1">
      <c r="A58" s="7960"/>
      <c r="B58" s="7961"/>
      <c r="C58" s="7962" t="s">
        <v>662</v>
      </c>
      <c r="D58" s="7442">
        <v>147981</v>
      </c>
      <c r="E58" s="7963"/>
      <c r="F58" s="7964"/>
      <c r="G58" s="7965"/>
      <c r="H58" s="7966"/>
      <c r="I58" s="7967"/>
      <c r="J58" s="7968"/>
      <c r="K58" s="7969"/>
    </row>
    <row r="59" ht="22.5" customHeight="1">
      <c r="A59" s="7970"/>
      <c r="B59" s="7971"/>
      <c r="C59" s="7972" t="s">
        <v>688</v>
      </c>
      <c r="D59" s="7442">
        <f>IF(D58=0,0,D57/D58)*100</f>
        <v>99.3485650184821</v>
      </c>
      <c r="E59" s="7973" t="s">
        <v>654</v>
      </c>
      <c r="F59" s="7974">
        <v>90</v>
      </c>
      <c r="G59" s="7975">
        <v>100</v>
      </c>
      <c r="H59" s="7976" t="s">
        <v>655</v>
      </c>
      <c r="I59" s="7977"/>
      <c r="J59" s="7978"/>
      <c r="K59" s="7979"/>
    </row>
    <row r="60" ht="22.5" customHeight="1">
      <c r="A60" s="7980" t="s">
        <v>703</v>
      </c>
      <c r="B60" s="7981"/>
      <c r="C60" s="7982"/>
      <c r="D60" s="7983"/>
      <c r="E60" s="7984"/>
      <c r="F60" s="7985"/>
      <c r="G60" s="7986"/>
      <c r="H60" s="7987"/>
      <c r="I60" s="7988"/>
      <c r="J60" s="7989"/>
      <c r="K60" s="7990"/>
    </row>
    <row r="61" ht="22.5" customHeight="1">
      <c r="A61" s="7991" t="s">
        <v>886</v>
      </c>
      <c r="B61" s="7992" t="s">
        <v>737</v>
      </c>
      <c r="C61" s="7993" t="s">
        <v>706</v>
      </c>
      <c r="D61" s="7442">
        <v>57996000</v>
      </c>
      <c r="E61" s="7994"/>
      <c r="F61" s="7995"/>
      <c r="G61" s="7996"/>
      <c r="H61" s="7997"/>
      <c r="I61" s="7998"/>
      <c r="J61" s="7999"/>
      <c r="K61" s="8000"/>
    </row>
    <row r="62" ht="22.5" customHeight="1">
      <c r="A62" s="8001"/>
      <c r="B62" s="8002"/>
      <c r="C62" s="8003" t="s">
        <v>662</v>
      </c>
      <c r="D62" s="7442">
        <v>48989580.8</v>
      </c>
      <c r="E62" s="8004"/>
      <c r="F62" s="8005"/>
      <c r="G62" s="8006"/>
      <c r="H62" s="8007"/>
      <c r="I62" s="8008"/>
      <c r="J62" s="8009"/>
      <c r="K62" s="8010"/>
    </row>
    <row r="63" ht="22.5" customHeight="1">
      <c r="A63" s="8011"/>
      <c r="B63" s="8012"/>
      <c r="C63" s="8013" t="s">
        <v>707</v>
      </c>
      <c r="D63" s="7442">
        <f>IF(D61=0,0,D62/D61-1)*100</f>
        <v>-15.5293799572384</v>
      </c>
      <c r="E63" s="8014" t="s">
        <v>654</v>
      </c>
      <c r="F63" s="8015">
        <v>0</v>
      </c>
      <c r="G63" s="8016">
        <v>30</v>
      </c>
      <c r="H63" s="8017" t="s">
        <v>865</v>
      </c>
      <c r="I63" s="8018" t="s">
        <v>887</v>
      </c>
      <c r="J63" s="8019"/>
      <c r="K63" s="8020"/>
    </row>
    <row r="64" ht="22.5" customHeight="1">
      <c r="A64" s="8021" t="s">
        <v>711</v>
      </c>
      <c r="B64" s="8022" t="s">
        <v>737</v>
      </c>
      <c r="C64" s="8023" t="s">
        <v>706</v>
      </c>
      <c r="D64" s="7442">
        <v>192853356</v>
      </c>
      <c r="E64" s="8024"/>
      <c r="F64" s="8025"/>
      <c r="G64" s="8026"/>
      <c r="H64" s="8027"/>
      <c r="I64" s="8028"/>
      <c r="J64" s="8029"/>
      <c r="K64" s="8030"/>
    </row>
    <row r="65" ht="22.5" customHeight="1">
      <c r="A65" s="8031"/>
      <c r="B65" s="8032"/>
      <c r="C65" s="8033" t="s">
        <v>662</v>
      </c>
      <c r="D65" s="7442">
        <v>204952162</v>
      </c>
      <c r="E65" s="8034"/>
      <c r="F65" s="8035"/>
      <c r="G65" s="8036"/>
      <c r="H65" s="8037"/>
      <c r="I65" s="8038"/>
      <c r="J65" s="8039"/>
      <c r="K65" s="8040"/>
    </row>
    <row r="66" ht="22.5" customHeight="1">
      <c r="A66" s="8041"/>
      <c r="B66" s="8042"/>
      <c r="C66" s="8043" t="s">
        <v>707</v>
      </c>
      <c r="D66" s="7442">
        <f>IF(D64=0,0,D65/D64-1)*100</f>
        <v>6.27357814815521</v>
      </c>
      <c r="E66" s="8044" t="s">
        <v>654</v>
      </c>
      <c r="F66" s="8045">
        <v>0</v>
      </c>
      <c r="G66" s="8046">
        <v>30</v>
      </c>
      <c r="H66" s="8047" t="s">
        <v>655</v>
      </c>
      <c r="I66" s="8048"/>
      <c r="J66" s="8049"/>
      <c r="K66" s="8050"/>
    </row>
    <row r="67" ht="22.5" customHeight="1">
      <c r="A67" s="8051" t="s">
        <v>888</v>
      </c>
      <c r="B67" s="8052" t="s">
        <v>737</v>
      </c>
      <c r="C67" s="8053" t="s">
        <v>706</v>
      </c>
      <c r="D67" s="7442">
        <v>191408592.5</v>
      </c>
      <c r="E67" s="8054"/>
      <c r="F67" s="8055"/>
      <c r="G67" s="8056"/>
      <c r="H67" s="8057"/>
      <c r="I67" s="8058"/>
      <c r="J67" s="8059"/>
      <c r="K67" s="8060"/>
    </row>
    <row r="68" ht="22.5" customHeight="1">
      <c r="A68" s="8061"/>
      <c r="B68" s="8062"/>
      <c r="C68" s="8063" t="s">
        <v>662</v>
      </c>
      <c r="D68" s="7442">
        <v>195903167.04</v>
      </c>
      <c r="E68" s="8064"/>
      <c r="F68" s="8065"/>
      <c r="G68" s="8066"/>
      <c r="H68" s="8067"/>
      <c r="I68" s="8068"/>
      <c r="J68" s="8069"/>
      <c r="K68" s="8070"/>
    </row>
    <row r="69" ht="22.5" customHeight="1">
      <c r="A69" s="8071"/>
      <c r="B69" s="8072"/>
      <c r="C69" s="8073" t="s">
        <v>707</v>
      </c>
      <c r="D69" s="7442">
        <f>IF(D67=0,0,D68/D67-1)*100</f>
        <v>2.34815714451273</v>
      </c>
      <c r="E69" s="8074" t="s">
        <v>654</v>
      </c>
      <c r="F69" s="8075">
        <v>0</v>
      </c>
      <c r="G69" s="8076">
        <v>20</v>
      </c>
      <c r="H69" s="8077" t="s">
        <v>655</v>
      </c>
      <c r="I69" s="8078"/>
      <c r="J69" s="8079"/>
      <c r="K69" s="8080"/>
    </row>
    <row r="70" ht="22.5" customHeight="1">
      <c r="A70" s="8081" t="s">
        <v>889</v>
      </c>
      <c r="B70" s="8082" t="s">
        <v>737</v>
      </c>
      <c r="C70" s="8083" t="s">
        <v>706</v>
      </c>
      <c r="D70" s="7442">
        <v>12360303.14</v>
      </c>
      <c r="E70" s="8084"/>
      <c r="F70" s="8085"/>
      <c r="G70" s="8086"/>
      <c r="H70" s="8087"/>
      <c r="I70" s="8088"/>
      <c r="J70" s="8089"/>
      <c r="K70" s="8090"/>
    </row>
    <row r="71" ht="22.5" customHeight="1">
      <c r="A71" s="8091"/>
      <c r="B71" s="8092"/>
      <c r="C71" s="8093" t="s">
        <v>662</v>
      </c>
      <c r="D71" s="7442">
        <v>13334317.2</v>
      </c>
      <c r="E71" s="8094"/>
      <c r="F71" s="8095"/>
      <c r="G71" s="8096"/>
      <c r="H71" s="8097"/>
      <c r="I71" s="8098"/>
      <c r="J71" s="8099"/>
      <c r="K71" s="8100"/>
    </row>
    <row r="72" ht="22.5" customHeight="1">
      <c r="A72" s="8101"/>
      <c r="B72" s="8102"/>
      <c r="C72" s="8103" t="s">
        <v>707</v>
      </c>
      <c r="D72" s="7442">
        <f>IF(D70=0,0,D71/D70-1)*100</f>
        <v>7.88017938530914</v>
      </c>
      <c r="E72" s="8104" t="s">
        <v>654</v>
      </c>
      <c r="F72" s="8105">
        <v>0</v>
      </c>
      <c r="G72" s="8106">
        <v>20</v>
      </c>
      <c r="H72" s="8107" t="s">
        <v>655</v>
      </c>
      <c r="I72" s="8108"/>
      <c r="J72" s="8109"/>
      <c r="K72" s="8110"/>
    </row>
    <row r="73" ht="22.5" customHeight="1">
      <c r="A73" s="8111" t="s">
        <v>890</v>
      </c>
      <c r="B73" s="8112" t="s">
        <v>737</v>
      </c>
      <c r="C73" s="8113" t="s">
        <v>706</v>
      </c>
      <c r="D73" s="7442">
        <v>0</v>
      </c>
      <c r="E73" s="8114"/>
      <c r="F73" s="8115"/>
      <c r="G73" s="8116"/>
      <c r="H73" s="8117"/>
      <c r="I73" s="8118"/>
      <c r="J73" s="8119"/>
      <c r="K73" s="8120"/>
    </row>
    <row r="74" ht="22.5" customHeight="1">
      <c r="A74" s="8121"/>
      <c r="B74" s="8122"/>
      <c r="C74" s="8123" t="s">
        <v>662</v>
      </c>
      <c r="D74" s="7442">
        <v>0</v>
      </c>
      <c r="E74" s="8124"/>
      <c r="F74" s="8125"/>
      <c r="G74" s="8126"/>
      <c r="H74" s="8127"/>
      <c r="I74" s="8128"/>
      <c r="J74" s="8129"/>
      <c r="K74" s="8130"/>
    </row>
    <row r="75" ht="22.5" customHeight="1">
      <c r="A75" s="8131"/>
      <c r="B75" s="8132"/>
      <c r="C75" s="8133" t="s">
        <v>707</v>
      </c>
      <c r="D75" s="7442">
        <f>IF(D73=0,0,D74/D73-1)*100</f>
        <v>0</v>
      </c>
      <c r="E75" s="8134" t="s">
        <v>654</v>
      </c>
      <c r="F75" s="8135">
        <v>-10</v>
      </c>
      <c r="G75" s="8136">
        <v>20</v>
      </c>
      <c r="H75" s="8137" t="s">
        <v>655</v>
      </c>
      <c r="I75" s="8138"/>
      <c r="J75" s="8139"/>
      <c r="K75" s="8140"/>
    </row>
    <row r="76" ht="22.5" customHeight="1">
      <c r="A76" s="8141" t="s">
        <v>891</v>
      </c>
      <c r="B76" s="8142" t="s">
        <v>880</v>
      </c>
      <c r="C76" s="8143" t="s">
        <v>706</v>
      </c>
      <c r="D76" s="8144">
        <v>321500</v>
      </c>
      <c r="E76" s="8145"/>
      <c r="F76" s="8146"/>
      <c r="G76" s="8147"/>
      <c r="H76" s="8148"/>
      <c r="I76" s="8149"/>
      <c r="J76" s="8150"/>
      <c r="K76" s="8151"/>
    </row>
    <row r="77" ht="22.5" customHeight="1">
      <c r="A77" s="8152"/>
      <c r="B77" s="8153"/>
      <c r="C77" s="8154" t="s">
        <v>662</v>
      </c>
      <c r="D77" s="7442">
        <v>322000</v>
      </c>
      <c r="E77" s="8155"/>
      <c r="F77" s="8156"/>
      <c r="G77" s="8157"/>
      <c r="H77" s="8158"/>
      <c r="I77" s="8159"/>
      <c r="J77" s="8160"/>
      <c r="K77" s="8161"/>
    </row>
    <row r="78" ht="22.5" customHeight="1">
      <c r="A78" s="8162"/>
      <c r="B78" s="8163"/>
      <c r="C78" s="8164" t="s">
        <v>707</v>
      </c>
      <c r="D78" s="7442">
        <f>IF(D76=0,0,D77/D76-1)*100</f>
        <v>0.155520995334379</v>
      </c>
      <c r="E78" s="8165" t="s">
        <v>654</v>
      </c>
      <c r="F78" s="8166">
        <v>0</v>
      </c>
      <c r="G78" s="8167">
        <v>10</v>
      </c>
      <c r="H78" s="8168" t="s">
        <v>655</v>
      </c>
      <c r="I78" s="8169"/>
      <c r="J78" s="8170"/>
      <c r="K78" s="8171"/>
    </row>
    <row r="79" ht="22.5" customHeight="1">
      <c r="A79" s="8172" t="s">
        <v>892</v>
      </c>
      <c r="B79" s="8173" t="s">
        <v>882</v>
      </c>
      <c r="C79" s="8174" t="s">
        <v>706</v>
      </c>
      <c r="D79" s="7920">
        <v>171212</v>
      </c>
      <c r="E79" s="8175"/>
      <c r="F79" s="8176"/>
      <c r="G79" s="8177"/>
      <c r="H79" s="8178"/>
      <c r="I79" s="8179"/>
      <c r="J79" s="8180"/>
      <c r="K79" s="8181"/>
    </row>
    <row r="80" ht="22.5" customHeight="1">
      <c r="A80" s="8182"/>
      <c r="B80" s="8183"/>
      <c r="C80" s="8184" t="s">
        <v>662</v>
      </c>
      <c r="D80" s="7920">
        <v>171764</v>
      </c>
      <c r="E80" s="8185"/>
      <c r="F80" s="8186"/>
      <c r="G80" s="8187"/>
      <c r="H80" s="8188"/>
      <c r="I80" s="8189"/>
      <c r="J80" s="8190"/>
      <c r="K80" s="8191"/>
    </row>
    <row r="81" ht="22.5" customHeight="1">
      <c r="A81" s="8192"/>
      <c r="B81" s="8193"/>
      <c r="C81" s="8194" t="s">
        <v>707</v>
      </c>
      <c r="D81" s="7941">
        <f>IF(D79=0,0,D80/D79-1)*100</f>
        <v>0.322407307898986</v>
      </c>
      <c r="E81" s="8195" t="s">
        <v>654</v>
      </c>
      <c r="F81" s="8196">
        <v>0</v>
      </c>
      <c r="G81" s="8197">
        <v>10</v>
      </c>
      <c r="H81" s="8198" t="s">
        <v>655</v>
      </c>
      <c r="I81" s="8199"/>
      <c r="J81" s="8200"/>
      <c r="K81" s="8201"/>
    </row>
    <row r="82" ht="22.5" customHeight="1">
      <c r="A82" s="8202" t="s">
        <v>893</v>
      </c>
      <c r="B82" s="8203" t="s">
        <v>885</v>
      </c>
      <c r="C82" s="8204" t="s">
        <v>706</v>
      </c>
      <c r="D82" s="7952">
        <v>144926</v>
      </c>
      <c r="E82" s="8205"/>
      <c r="F82" s="8206"/>
      <c r="G82" s="8207"/>
      <c r="H82" s="8208"/>
      <c r="I82" s="8209"/>
      <c r="J82" s="8210"/>
      <c r="K82" s="8211"/>
    </row>
    <row r="83" ht="22.5" customHeight="1">
      <c r="A83" s="8212"/>
      <c r="B83" s="8213"/>
      <c r="C83" s="8214" t="s">
        <v>662</v>
      </c>
      <c r="D83" s="7442">
        <v>147981</v>
      </c>
      <c r="E83" s="8215"/>
      <c r="F83" s="8216"/>
      <c r="G83" s="8217"/>
      <c r="H83" s="8218"/>
      <c r="I83" s="8219"/>
      <c r="J83" s="8220"/>
      <c r="K83" s="8221"/>
    </row>
    <row r="84" ht="22.5" customHeight="1">
      <c r="A84" s="8222"/>
      <c r="B84" s="8223"/>
      <c r="C84" s="8224" t="s">
        <v>707</v>
      </c>
      <c r="D84" s="7442">
        <f>IF(D82=0,0,D83/D82-1)*100</f>
        <v>2.10797234450686</v>
      </c>
      <c r="E84" s="8225" t="s">
        <v>654</v>
      </c>
      <c r="F84" s="8226">
        <v>0</v>
      </c>
      <c r="G84" s="8227">
        <v>10</v>
      </c>
      <c r="H84" s="8228" t="s">
        <v>655</v>
      </c>
      <c r="I84" s="8229"/>
      <c r="J84" s="8230"/>
      <c r="K84" s="8231"/>
    </row>
    <row r="85" ht="22.5" customHeight="1">
      <c r="A85" s="8232"/>
      <c r="B85" s="8233"/>
      <c r="C85" s="8234"/>
      <c r="D85" s="8235"/>
      <c r="E85" s="8236"/>
      <c r="F85" s="8237"/>
      <c r="G85" s="8238"/>
      <c r="H85" s="8239"/>
      <c r="I85" s="8240"/>
      <c r="J85" s="8241"/>
      <c r="K85" s="8242"/>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A15"/>
    <mergeCell ref="B13:B15"/>
    <mergeCell ref="A16:A18"/>
    <mergeCell ref="B16:B18"/>
    <mergeCell ref="A19:I19"/>
    <mergeCell ref="A20:A22"/>
    <mergeCell ref="B20:B22"/>
    <mergeCell ref="A23:A25"/>
    <mergeCell ref="B23:B25"/>
    <mergeCell ref="A26:A28"/>
    <mergeCell ref="B26:B28"/>
    <mergeCell ref="A29:A31"/>
    <mergeCell ref="B29:B31"/>
    <mergeCell ref="A32:A34"/>
    <mergeCell ref="B32:B34"/>
    <mergeCell ref="A35:I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I60"/>
    <mergeCell ref="A61:A63"/>
    <mergeCell ref="B61:B63"/>
    <mergeCell ref="A64:A66"/>
    <mergeCell ref="B64:B66"/>
    <mergeCell ref="A67:A69"/>
    <mergeCell ref="B67:B69"/>
    <mergeCell ref="A70:A72"/>
    <mergeCell ref="B70:B72"/>
    <mergeCell ref="A73:A75"/>
    <mergeCell ref="B73:B75"/>
    <mergeCell ref="A76:A78"/>
    <mergeCell ref="B76:B78"/>
    <mergeCell ref="A79:A81"/>
    <mergeCell ref="B79:B81"/>
    <mergeCell ref="A82:A84"/>
    <mergeCell ref="B82:B84"/>
    <mergeCell ref="A85:I85"/>
  </mergeCells>
  <pageMargins left="1.18110236220472" right="1.18110236220472" top="1.18110236220472" bottom="1.18110236220472" header="0.51181" footer="0.51181"/>
  <pageSetup paperSize="9" pageOrder="overThenDown" orientation="portrait" errors="blank"/>
</worksheet>
</file>

<file path=xl/worksheets/sheet21.xml><?xml version="1.0" encoding="utf-8"?>
<worksheet xmlns="http://schemas.openxmlformats.org/spreadsheetml/2006/main" xmlns:r="http://schemas.openxmlformats.org/officeDocument/2006/relationships">
  <dimension ref="A1:K169"/>
  <sheetViews>
    <sheetView topLeftCell="A1" zoomScaleNormal="100" zoomScalePageLayoutView="60" workbookViewId="0">
      <pane topLeftCell="F61" activePane="bottomRight" state="frozen"/>
      <selection activeCell="A1" sqref="A1"/>
    </sheetView>
  </sheetViews>
  <sheetFormatPr defaultColWidth="8" defaultRowHeight="14.25"/>
  <cols>
    <col min="1" max="1" width="23.0901960784314" style="16"/>
    <col min="2" max="2" width="18.4980392156863" style="16"/>
    <col min="3" max="3" width="26.5294117647059" style="16"/>
    <col min="4" max="4" width="28.5372549019608" style="16"/>
    <col min="5" max="5" width="5.73333333333333" style="16"/>
    <col min="6" max="6" width="10.3254901960784" style="16"/>
    <col min="7" max="7" width="13.0509803921569" style="16"/>
    <col min="8" max="8" width="7.02745098039216" style="16"/>
    <col min="9" max="9" width="30.4039215686274" style="16"/>
    <col min="10" max="10" width="30.4039215686274" style="16"/>
    <col min="11" max="11" width="30.4039215686274" style="16"/>
  </cols>
  <sheetData>
    <row r="1" ht="41.25" customHeight="1">
      <c r="A1" s="8243" t="s">
        <v>894</v>
      </c>
      <c r="B1" s="8244"/>
      <c r="C1" s="8245"/>
      <c r="D1" s="8246"/>
      <c r="E1" s="8247"/>
      <c r="F1" s="8248"/>
      <c r="G1" s="8249"/>
      <c r="H1" s="8250"/>
      <c r="I1" s="8251"/>
      <c r="J1" s="8252"/>
      <c r="K1" s="8253"/>
    </row>
    <row r="2" ht="16.5" customHeight="1">
      <c r="A2" s="8254"/>
      <c r="B2" s="8255"/>
      <c r="C2" s="8256"/>
      <c r="D2" s="8257"/>
      <c r="E2" s="8258"/>
      <c r="F2" s="8259"/>
      <c r="G2" s="8260"/>
      <c r="H2" s="8261"/>
      <c r="I2" s="8262"/>
      <c r="J2" s="8263"/>
      <c r="K2" s="8264" t="s">
        <v>895</v>
      </c>
    </row>
    <row r="3" ht="16.5" customHeight="1">
      <c r="A3" s="8265" t="s">
        <v>50</v>
      </c>
      <c r="B3" s="8266"/>
      <c r="C3" s="8267"/>
      <c r="D3" s="8268"/>
      <c r="E3" s="8269"/>
      <c r="F3" s="8270"/>
      <c r="G3" s="8271"/>
      <c r="H3" s="8272"/>
      <c r="I3" s="8273"/>
      <c r="J3" s="8274"/>
      <c r="K3" s="8275" t="s">
        <v>730</v>
      </c>
    </row>
    <row r="4" ht="24" customHeight="1">
      <c r="A4" s="8276" t="s">
        <v>355</v>
      </c>
      <c r="B4" s="8277" t="s">
        <v>637</v>
      </c>
      <c r="C4" s="8278" t="s">
        <v>638</v>
      </c>
      <c r="D4" s="8279" t="s">
        <v>639</v>
      </c>
      <c r="E4" s="8280" t="s">
        <v>640</v>
      </c>
      <c r="F4" s="8281" t="s">
        <v>641</v>
      </c>
      <c r="G4" s="8282"/>
      <c r="H4" s="8283" t="s">
        <v>642</v>
      </c>
      <c r="I4" s="8284" t="s">
        <v>643</v>
      </c>
      <c r="J4" s="8285" t="s">
        <v>644</v>
      </c>
      <c r="K4" s="8286" t="s">
        <v>645</v>
      </c>
    </row>
    <row r="5" ht="24" customHeight="1">
      <c r="A5" s="8287"/>
      <c r="B5" s="8288"/>
      <c r="C5" s="8289"/>
      <c r="D5" s="8290"/>
      <c r="E5" s="8291"/>
      <c r="F5" s="8292" t="s">
        <v>646</v>
      </c>
      <c r="G5" s="8293" t="s">
        <v>647</v>
      </c>
      <c r="H5" s="8294"/>
      <c r="I5" s="8295"/>
      <c r="J5" s="8296"/>
      <c r="K5" s="8297"/>
    </row>
    <row r="6" ht="24" customHeight="1">
      <c r="A6" s="8298" t="s">
        <v>896</v>
      </c>
      <c r="B6" s="8299"/>
      <c r="C6" s="8300"/>
      <c r="D6" s="8301"/>
      <c r="E6" s="8302"/>
      <c r="F6" s="8303"/>
      <c r="G6" s="8304"/>
      <c r="H6" s="8305"/>
      <c r="I6" s="8306"/>
      <c r="J6" s="8307"/>
      <c r="K6" s="8308"/>
    </row>
    <row r="7" ht="24" customHeight="1">
      <c r="A7" s="8309" t="s">
        <v>897</v>
      </c>
      <c r="B7" s="8310" t="s">
        <v>733</v>
      </c>
      <c r="C7" s="8311" t="s">
        <v>662</v>
      </c>
      <c r="D7" s="7442">
        <v>266167962.59</v>
      </c>
      <c r="E7" s="8312"/>
      <c r="F7" s="8313"/>
      <c r="G7" s="8314"/>
      <c r="H7" s="8315"/>
      <c r="I7" s="8316"/>
      <c r="J7" s="8317"/>
      <c r="K7" s="8318"/>
    </row>
    <row r="8" ht="24" customHeight="1">
      <c r="A8" s="8319"/>
      <c r="B8" s="8320"/>
      <c r="C8" s="8321" t="s">
        <v>81</v>
      </c>
      <c r="D8" s="7442">
        <v>250344498.37</v>
      </c>
      <c r="E8" s="8322"/>
      <c r="F8" s="8323"/>
      <c r="G8" s="8324"/>
      <c r="H8" s="8325"/>
      <c r="I8" s="8326"/>
      <c r="J8" s="8327"/>
      <c r="K8" s="8328"/>
    </row>
    <row r="9" ht="24" customHeight="1">
      <c r="A9" s="8329"/>
      <c r="B9" s="8330"/>
      <c r="C9" s="8331" t="s">
        <v>734</v>
      </c>
      <c r="D9" s="7442">
        <f>D8-D7</f>
        <v>-15823464.22</v>
      </c>
      <c r="E9" s="8332"/>
      <c r="F9" s="8333"/>
      <c r="G9" s="8334"/>
      <c r="H9" s="8335"/>
      <c r="I9" s="8336"/>
      <c r="J9" s="8337"/>
      <c r="K9" s="8338"/>
    </row>
    <row r="10" ht="24" customHeight="1">
      <c r="A10" s="8339"/>
      <c r="B10" s="8340"/>
      <c r="C10" s="8341" t="s">
        <v>735</v>
      </c>
      <c r="D10" s="7442">
        <f>IF(D7=0,0,D9/D7*100)</f>
        <v>-5.94491691112133</v>
      </c>
      <c r="E10" s="8342" t="s">
        <v>654</v>
      </c>
      <c r="F10" s="8343">
        <v>0</v>
      </c>
      <c r="G10" s="8344">
        <v>30</v>
      </c>
      <c r="H10" s="8345" t="s">
        <v>865</v>
      </c>
      <c r="I10" s="8346" t="s">
        <v>898</v>
      </c>
      <c r="J10" s="8347" t="s">
        <v>899</v>
      </c>
      <c r="K10" s="8348" t="s">
        <v>900</v>
      </c>
    </row>
    <row r="11" ht="24" customHeight="1">
      <c r="A11" s="8349" t="s">
        <v>901</v>
      </c>
      <c r="B11" s="8350" t="s">
        <v>737</v>
      </c>
      <c r="C11" s="8351" t="s">
        <v>662</v>
      </c>
      <c r="D11" s="7442">
        <v>48989580.8</v>
      </c>
      <c r="E11" s="8352"/>
      <c r="F11" s="8353"/>
      <c r="G11" s="8354"/>
      <c r="H11" s="8355"/>
      <c r="I11" s="8356"/>
      <c r="J11" s="8357"/>
      <c r="K11" s="8358"/>
    </row>
    <row r="12" ht="24" customHeight="1">
      <c r="A12" s="8359"/>
      <c r="B12" s="8360"/>
      <c r="C12" s="8361" t="s">
        <v>81</v>
      </c>
      <c r="D12" s="7442">
        <v>52052660</v>
      </c>
      <c r="E12" s="8362"/>
      <c r="F12" s="8363"/>
      <c r="G12" s="8364"/>
      <c r="H12" s="8365"/>
      <c r="I12" s="8366"/>
      <c r="J12" s="8367"/>
      <c r="K12" s="8368"/>
    </row>
    <row r="13" ht="24" customHeight="1">
      <c r="A13" s="8369"/>
      <c r="B13" s="8370"/>
      <c r="C13" s="8371" t="s">
        <v>734</v>
      </c>
      <c r="D13" s="7442">
        <f>D12-D11</f>
        <v>3063079.2</v>
      </c>
      <c r="E13" s="8372"/>
      <c r="F13" s="8373"/>
      <c r="G13" s="8374"/>
      <c r="H13" s="8375"/>
      <c r="I13" s="8376"/>
      <c r="J13" s="8377"/>
      <c r="K13" s="8378"/>
    </row>
    <row r="14" ht="24" customHeight="1">
      <c r="A14" s="8379"/>
      <c r="B14" s="8380"/>
      <c r="C14" s="8381" t="s">
        <v>735</v>
      </c>
      <c r="D14" s="7442">
        <f>IF(D11=0,0,D12/D11-1)*100</f>
        <v>6.25251155445692</v>
      </c>
      <c r="E14" s="8382" t="s">
        <v>654</v>
      </c>
      <c r="F14" s="8383">
        <v>0</v>
      </c>
      <c r="G14" s="8384">
        <v>30</v>
      </c>
      <c r="H14" s="8385" t="s">
        <v>655</v>
      </c>
      <c r="I14" s="8386"/>
      <c r="J14" s="8387"/>
      <c r="K14" s="8388"/>
    </row>
    <row r="15" ht="24" customHeight="1">
      <c r="A15" s="8389" t="s">
        <v>902</v>
      </c>
      <c r="B15" s="8390" t="s">
        <v>903</v>
      </c>
      <c r="C15" s="8391" t="s">
        <v>662</v>
      </c>
      <c r="D15" s="7442">
        <v>40854180.8</v>
      </c>
      <c r="E15" s="8392"/>
      <c r="F15" s="8393"/>
      <c r="G15" s="8394"/>
      <c r="H15" s="8395"/>
      <c r="I15" s="8396"/>
      <c r="J15" s="8397"/>
      <c r="K15" s="8398"/>
    </row>
    <row r="16" ht="24" customHeight="1">
      <c r="A16" s="8399"/>
      <c r="B16" s="8400"/>
      <c r="C16" s="8401" t="s">
        <v>81</v>
      </c>
      <c r="D16" s="7442">
        <v>42352660</v>
      </c>
      <c r="E16" s="8402"/>
      <c r="F16" s="8403"/>
      <c r="G16" s="8404"/>
      <c r="H16" s="8405"/>
      <c r="I16" s="8406"/>
      <c r="J16" s="8407"/>
      <c r="K16" s="8408"/>
    </row>
    <row r="17" ht="24" customHeight="1">
      <c r="A17" s="8409"/>
      <c r="B17" s="8410"/>
      <c r="C17" s="8411" t="s">
        <v>734</v>
      </c>
      <c r="D17" s="7442">
        <f>D16-D15</f>
        <v>1498479.2</v>
      </c>
      <c r="E17" s="8412"/>
      <c r="F17" s="8413"/>
      <c r="G17" s="8414"/>
      <c r="H17" s="8415"/>
      <c r="I17" s="8416"/>
      <c r="J17" s="8417"/>
      <c r="K17" s="8418"/>
    </row>
    <row r="18" ht="24" customHeight="1">
      <c r="A18" s="8419"/>
      <c r="B18" s="8420"/>
      <c r="C18" s="8421" t="s">
        <v>735</v>
      </c>
      <c r="D18" s="7442">
        <f>IF(D15=0,0,D16/D15-1)*100</f>
        <v>3.66787234661674</v>
      </c>
      <c r="E18" s="8422" t="s">
        <v>654</v>
      </c>
      <c r="F18" s="8423">
        <v>0</v>
      </c>
      <c r="G18" s="8424">
        <v>30</v>
      </c>
      <c r="H18" s="8425" t="s">
        <v>655</v>
      </c>
      <c r="I18" s="8426"/>
      <c r="J18" s="8427"/>
      <c r="K18" s="8428"/>
    </row>
    <row r="19" ht="24" customHeight="1">
      <c r="A19" s="8429" t="s">
        <v>904</v>
      </c>
      <c r="B19" s="8430" t="s">
        <v>737</v>
      </c>
      <c r="C19" s="8431" t="s">
        <v>662</v>
      </c>
      <c r="D19" s="7442">
        <v>1635400</v>
      </c>
      <c r="E19" s="8432"/>
      <c r="F19" s="8433"/>
      <c r="G19" s="8434"/>
      <c r="H19" s="8435"/>
      <c r="I19" s="8436"/>
      <c r="J19" s="8437"/>
      <c r="K19" s="8438"/>
    </row>
    <row r="20" ht="24" customHeight="1">
      <c r="A20" s="8439"/>
      <c r="B20" s="8440"/>
      <c r="C20" s="8441" t="s">
        <v>81</v>
      </c>
      <c r="D20" s="7442">
        <v>1700000</v>
      </c>
      <c r="E20" s="8442"/>
      <c r="F20" s="8443"/>
      <c r="G20" s="8444"/>
      <c r="H20" s="8445"/>
      <c r="I20" s="8446"/>
      <c r="J20" s="8447"/>
      <c r="K20" s="8448"/>
    </row>
    <row r="21" ht="24" customHeight="1">
      <c r="A21" s="8449"/>
      <c r="B21" s="8450"/>
      <c r="C21" s="8451" t="s">
        <v>734</v>
      </c>
      <c r="D21" s="7442">
        <f>D20-D19</f>
        <v>64600</v>
      </c>
      <c r="E21" s="8452"/>
      <c r="F21" s="8453"/>
      <c r="G21" s="8454"/>
      <c r="H21" s="8455"/>
      <c r="I21" s="8456"/>
      <c r="J21" s="8457"/>
      <c r="K21" s="8458"/>
    </row>
    <row r="22" ht="24" customHeight="1">
      <c r="A22" s="8459"/>
      <c r="B22" s="8460"/>
      <c r="C22" s="8461" t="s">
        <v>735</v>
      </c>
      <c r="D22" s="7941">
        <f>IF(D19=0,0,D20/D19-1)*100</f>
        <v>3.95010395010396</v>
      </c>
      <c r="E22" s="8462" t="s">
        <v>654</v>
      </c>
      <c r="F22" s="8463">
        <v>0</v>
      </c>
      <c r="G22" s="8464">
        <v>30</v>
      </c>
      <c r="H22" s="8465" t="s">
        <v>655</v>
      </c>
      <c r="I22" s="8466"/>
      <c r="J22" s="8467"/>
      <c r="K22" s="8468"/>
    </row>
    <row r="23" ht="24" customHeight="1">
      <c r="A23" s="8469" t="s">
        <v>905</v>
      </c>
      <c r="B23" s="8470" t="s">
        <v>906</v>
      </c>
      <c r="C23" s="8471" t="s">
        <v>662</v>
      </c>
      <c r="D23" s="8472">
        <v>6500000</v>
      </c>
      <c r="E23" s="8473"/>
      <c r="F23" s="8474"/>
      <c r="G23" s="8475"/>
      <c r="H23" s="8476"/>
      <c r="I23" s="8477"/>
      <c r="J23" s="8478"/>
      <c r="K23" s="8479"/>
    </row>
    <row r="24" ht="24" customHeight="1">
      <c r="A24" s="8480"/>
      <c r="B24" s="8481"/>
      <c r="C24" s="8482" t="s">
        <v>81</v>
      </c>
      <c r="D24" s="8483">
        <v>8000000</v>
      </c>
      <c r="E24" s="8484"/>
      <c r="F24" s="8485"/>
      <c r="G24" s="8486"/>
      <c r="H24" s="8487"/>
      <c r="I24" s="8488"/>
      <c r="J24" s="8489"/>
      <c r="K24" s="8490"/>
    </row>
    <row r="25" ht="24" customHeight="1">
      <c r="A25" s="8491"/>
      <c r="B25" s="8492"/>
      <c r="C25" s="8493" t="s">
        <v>734</v>
      </c>
      <c r="D25" s="7442">
        <f>D24-D23</f>
        <v>1500000</v>
      </c>
      <c r="E25" s="8494"/>
      <c r="F25" s="8495"/>
      <c r="G25" s="8496"/>
      <c r="H25" s="8497"/>
      <c r="I25" s="8498"/>
      <c r="J25" s="8499"/>
      <c r="K25" s="8500"/>
    </row>
    <row r="26" ht="24" customHeight="1">
      <c r="A26" s="8501"/>
      <c r="B26" s="8502"/>
      <c r="C26" s="8503" t="s">
        <v>735</v>
      </c>
      <c r="D26" s="7442">
        <f>IF(D23=0,0,D24/D23-1)*100</f>
        <v>23.0769230769231</v>
      </c>
      <c r="E26" s="8504"/>
      <c r="F26" s="8505"/>
      <c r="G26" s="8506"/>
      <c r="H26" s="8507"/>
      <c r="I26" s="8508"/>
      <c r="J26" s="8509"/>
      <c r="K26" s="8510"/>
    </row>
    <row r="27" ht="24" customHeight="1">
      <c r="A27" s="8511" t="s">
        <v>762</v>
      </c>
      <c r="B27" s="8512" t="s">
        <v>737</v>
      </c>
      <c r="C27" s="8513" t="s">
        <v>662</v>
      </c>
      <c r="D27" s="7442">
        <v>204952162</v>
      </c>
      <c r="E27" s="8514"/>
      <c r="F27" s="8515"/>
      <c r="G27" s="8516"/>
      <c r="H27" s="8517"/>
      <c r="I27" s="8518"/>
      <c r="J27" s="8519"/>
      <c r="K27" s="8520"/>
    </row>
    <row r="28" ht="24" customHeight="1">
      <c r="A28" s="8521"/>
      <c r="B28" s="8522"/>
      <c r="C28" s="8523" t="s">
        <v>81</v>
      </c>
      <c r="D28" s="7442">
        <v>184743140</v>
      </c>
      <c r="E28" s="8524"/>
      <c r="F28" s="8525"/>
      <c r="G28" s="8526"/>
      <c r="H28" s="8527"/>
      <c r="I28" s="8528"/>
      <c r="J28" s="8529"/>
      <c r="K28" s="8530"/>
    </row>
    <row r="29" ht="24" customHeight="1">
      <c r="A29" s="8531"/>
      <c r="B29" s="8532"/>
      <c r="C29" s="8533" t="s">
        <v>734</v>
      </c>
      <c r="D29" s="7442">
        <f>D28-D27</f>
        <v>-20209022</v>
      </c>
      <c r="E29" s="8534"/>
      <c r="F29" s="8535"/>
      <c r="G29" s="8536"/>
      <c r="H29" s="8537"/>
      <c r="I29" s="8538"/>
      <c r="J29" s="8539"/>
      <c r="K29" s="8540"/>
    </row>
    <row r="30" ht="24" customHeight="1">
      <c r="A30" s="8541"/>
      <c r="B30" s="8542"/>
      <c r="C30" s="8543" t="s">
        <v>735</v>
      </c>
      <c r="D30" s="7442">
        <f>IF(D27=0,0,D28/D27-1)*100</f>
        <v>-9.86036048743901</v>
      </c>
      <c r="E30" s="8544" t="s">
        <v>654</v>
      </c>
      <c r="F30" s="8545">
        <v>0</v>
      </c>
      <c r="G30" s="8546">
        <v>30</v>
      </c>
      <c r="H30" s="8547" t="s">
        <v>865</v>
      </c>
      <c r="I30" s="8548" t="s">
        <v>907</v>
      </c>
      <c r="J30" s="8549" t="s">
        <v>899</v>
      </c>
      <c r="K30" s="8550" t="s">
        <v>900</v>
      </c>
    </row>
    <row r="31" ht="24" customHeight="1">
      <c r="A31" s="8551" t="s">
        <v>908</v>
      </c>
      <c r="B31" s="8552" t="s">
        <v>737</v>
      </c>
      <c r="C31" s="8553" t="s">
        <v>662</v>
      </c>
      <c r="D31" s="7442">
        <v>196347600</v>
      </c>
      <c r="E31" s="8554"/>
      <c r="F31" s="8555"/>
      <c r="G31" s="8556"/>
      <c r="H31" s="8557"/>
      <c r="I31" s="8558"/>
      <c r="J31" s="8559"/>
      <c r="K31" s="8560"/>
    </row>
    <row r="32" ht="24" customHeight="1">
      <c r="A32" s="8561"/>
      <c r="B32" s="8562"/>
      <c r="C32" s="8563" t="s">
        <v>81</v>
      </c>
      <c r="D32" s="7442">
        <v>175820000</v>
      </c>
      <c r="E32" s="8564"/>
      <c r="F32" s="8565"/>
      <c r="G32" s="8566"/>
      <c r="H32" s="8567"/>
      <c r="I32" s="8568"/>
      <c r="J32" s="8569"/>
      <c r="K32" s="8570"/>
    </row>
    <row r="33" ht="24" customHeight="1">
      <c r="A33" s="8571"/>
      <c r="B33" s="8572"/>
      <c r="C33" s="8573" t="s">
        <v>734</v>
      </c>
      <c r="D33" s="7442">
        <f>D32-D31</f>
        <v>-20527600</v>
      </c>
      <c r="E33" s="8574"/>
      <c r="F33" s="8575"/>
      <c r="G33" s="8576"/>
      <c r="H33" s="8577"/>
      <c r="I33" s="8578"/>
      <c r="J33" s="8579"/>
      <c r="K33" s="8580"/>
    </row>
    <row r="34" ht="24" customHeight="1">
      <c r="A34" s="8581"/>
      <c r="B34" s="8582"/>
      <c r="C34" s="8583" t="s">
        <v>735</v>
      </c>
      <c r="D34" s="7442">
        <f>IF(D31=0,0,D32/D31-1)*100</f>
        <v>-10.4547241728445</v>
      </c>
      <c r="E34" s="8584" t="s">
        <v>654</v>
      </c>
      <c r="F34" s="8585">
        <v>0</v>
      </c>
      <c r="G34" s="8586">
        <v>30</v>
      </c>
      <c r="H34" s="8587" t="s">
        <v>865</v>
      </c>
      <c r="I34" s="8588" t="s">
        <v>909</v>
      </c>
      <c r="J34" s="8589" t="s">
        <v>899</v>
      </c>
      <c r="K34" s="8590" t="s">
        <v>900</v>
      </c>
    </row>
    <row r="35" ht="24" customHeight="1">
      <c r="A35" s="8591" t="s">
        <v>910</v>
      </c>
      <c r="B35" s="8592" t="s">
        <v>737</v>
      </c>
      <c r="C35" s="8593" t="s">
        <v>662</v>
      </c>
      <c r="D35" s="7442">
        <v>8604562</v>
      </c>
      <c r="E35" s="8594"/>
      <c r="F35" s="8595"/>
      <c r="G35" s="8596"/>
      <c r="H35" s="8597"/>
      <c r="I35" s="8598"/>
      <c r="J35" s="8599"/>
      <c r="K35" s="8600"/>
    </row>
    <row r="36" ht="24" customHeight="1">
      <c r="A36" s="8601"/>
      <c r="B36" s="8602"/>
      <c r="C36" s="8603" t="s">
        <v>81</v>
      </c>
      <c r="D36" s="7442">
        <v>8923140</v>
      </c>
      <c r="E36" s="8604"/>
      <c r="F36" s="8605"/>
      <c r="G36" s="8606"/>
      <c r="H36" s="8607"/>
      <c r="I36" s="8608"/>
      <c r="J36" s="8609"/>
      <c r="K36" s="8610"/>
    </row>
    <row r="37" ht="24" customHeight="1">
      <c r="A37" s="8611"/>
      <c r="B37" s="8612"/>
      <c r="C37" s="8613" t="s">
        <v>734</v>
      </c>
      <c r="D37" s="7442">
        <f>D36-D35</f>
        <v>318578</v>
      </c>
      <c r="E37" s="8614"/>
      <c r="F37" s="8615"/>
      <c r="G37" s="8616"/>
      <c r="H37" s="8617"/>
      <c r="I37" s="8618"/>
      <c r="J37" s="8619"/>
      <c r="K37" s="8620"/>
    </row>
    <row r="38" ht="24" customHeight="1">
      <c r="A38" s="8621"/>
      <c r="B38" s="8622"/>
      <c r="C38" s="8623" t="s">
        <v>735</v>
      </c>
      <c r="D38" s="7442">
        <f>IF(D35=0,0,D36/D35-1)*100</f>
        <v>3.7024313381669</v>
      </c>
      <c r="E38" s="8624" t="s">
        <v>654</v>
      </c>
      <c r="F38" s="8625">
        <v>0</v>
      </c>
      <c r="G38" s="8626">
        <v>30</v>
      </c>
      <c r="H38" s="8627" t="s">
        <v>655</v>
      </c>
      <c r="I38" s="8628"/>
      <c r="J38" s="8629"/>
      <c r="K38" s="8630"/>
    </row>
    <row r="39" ht="24" customHeight="1">
      <c r="A39" s="8631" t="s">
        <v>911</v>
      </c>
      <c r="B39" s="8632" t="s">
        <v>912</v>
      </c>
      <c r="C39" s="8633" t="s">
        <v>662</v>
      </c>
      <c r="D39" s="7442">
        <v>0</v>
      </c>
      <c r="E39" s="8634" t="s">
        <v>654</v>
      </c>
      <c r="F39" s="8635">
        <v>0</v>
      </c>
      <c r="G39" s="8636">
        <v>0</v>
      </c>
      <c r="H39" s="8637" t="s">
        <v>655</v>
      </c>
      <c r="I39" s="8638"/>
      <c r="J39" s="8639"/>
      <c r="K39" s="8640"/>
    </row>
    <row r="40" ht="24" customHeight="1">
      <c r="A40" s="8641"/>
      <c r="B40" s="8642"/>
      <c r="C40" s="8643" t="s">
        <v>81</v>
      </c>
      <c r="D40" s="7442">
        <v>0</v>
      </c>
      <c r="E40" s="8644" t="s">
        <v>654</v>
      </c>
      <c r="F40" s="8645">
        <v>0</v>
      </c>
      <c r="G40" s="8646">
        <v>0</v>
      </c>
      <c r="H40" s="8647" t="s">
        <v>655</v>
      </c>
      <c r="I40" s="8648"/>
      <c r="J40" s="8649"/>
      <c r="K40" s="8650"/>
    </row>
    <row r="41" ht="24" customHeight="1">
      <c r="A41" s="8651"/>
      <c r="B41" s="8652"/>
      <c r="C41" s="8653" t="s">
        <v>734</v>
      </c>
      <c r="D41" s="7442">
        <f>D40-D39</f>
        <v>0</v>
      </c>
      <c r="E41" s="8654"/>
      <c r="F41" s="8655"/>
      <c r="G41" s="8656"/>
      <c r="H41" s="8657"/>
      <c r="I41" s="8658"/>
      <c r="J41" s="8659"/>
      <c r="K41" s="8660"/>
    </row>
    <row r="42" ht="24" customHeight="1">
      <c r="A42" s="8661"/>
      <c r="B42" s="8662"/>
      <c r="C42" s="8663" t="s">
        <v>735</v>
      </c>
      <c r="D42" s="7941">
        <f>IF(D39=0,0,D40/D39-1)*100</f>
        <v>0</v>
      </c>
      <c r="E42" s="8664" t="s">
        <v>654</v>
      </c>
      <c r="F42" s="8665">
        <v>0</v>
      </c>
      <c r="G42" s="8666">
        <v>30</v>
      </c>
      <c r="H42" s="8667" t="s">
        <v>655</v>
      </c>
      <c r="I42" s="8668"/>
      <c r="J42" s="8669"/>
      <c r="K42" s="8670"/>
    </row>
    <row r="43" ht="24" customHeight="1">
      <c r="A43" s="8671" t="s">
        <v>913</v>
      </c>
      <c r="B43" s="8672" t="s">
        <v>914</v>
      </c>
      <c r="C43" s="8673" t="s">
        <v>767</v>
      </c>
      <c r="D43" s="8674">
        <v>184743140</v>
      </c>
      <c r="E43" s="8675"/>
      <c r="F43" s="8676"/>
      <c r="G43" s="8677"/>
      <c r="H43" s="8678"/>
      <c r="I43" s="8679"/>
      <c r="J43" s="8680"/>
      <c r="K43" s="8681"/>
    </row>
    <row r="44" ht="24" customHeight="1">
      <c r="A44" s="8682"/>
      <c r="B44" s="8683"/>
      <c r="C44" s="8684" t="s">
        <v>768</v>
      </c>
      <c r="D44" s="8674">
        <v>184743140</v>
      </c>
      <c r="E44" s="8685"/>
      <c r="F44" s="8686"/>
      <c r="G44" s="8687"/>
      <c r="H44" s="8688"/>
      <c r="I44" s="8689"/>
      <c r="J44" s="8690"/>
      <c r="K44" s="8691"/>
    </row>
    <row r="45" ht="24" customHeight="1">
      <c r="A45" s="8692"/>
      <c r="B45" s="8693"/>
      <c r="C45" s="8694" t="s">
        <v>653</v>
      </c>
      <c r="D45" s="8674">
        <f>D44-D43</f>
        <v>0</v>
      </c>
      <c r="E45" s="8695" t="s">
        <v>654</v>
      </c>
      <c r="F45" s="8696">
        <v>0</v>
      </c>
      <c r="G45" s="8697">
        <v>0</v>
      </c>
      <c r="H45" s="8698" t="s">
        <v>655</v>
      </c>
      <c r="I45" s="8699"/>
      <c r="J45" s="8700"/>
      <c r="K45" s="8701"/>
    </row>
    <row r="46" ht="24" customHeight="1">
      <c r="A46" s="8702"/>
      <c r="B46" s="8703"/>
      <c r="C46" s="8704" t="s">
        <v>769</v>
      </c>
      <c r="D46" s="8705">
        <v>137190000</v>
      </c>
      <c r="E46" s="8706"/>
      <c r="F46" s="8707"/>
      <c r="G46" s="8708"/>
      <c r="H46" s="8709"/>
      <c r="I46" s="8710"/>
      <c r="J46" s="8711"/>
      <c r="K46" s="8712"/>
    </row>
    <row r="47" ht="24" customHeight="1">
      <c r="A47" s="8713"/>
      <c r="B47" s="8714"/>
      <c r="C47" s="8715" t="s">
        <v>770</v>
      </c>
      <c r="D47" s="8674">
        <v>137190000</v>
      </c>
      <c r="E47" s="8716"/>
      <c r="F47" s="8717"/>
      <c r="G47" s="8718"/>
      <c r="H47" s="8719"/>
      <c r="I47" s="8720"/>
      <c r="J47" s="8721"/>
      <c r="K47" s="8722"/>
    </row>
    <row r="48" ht="24" customHeight="1">
      <c r="A48" s="8723"/>
      <c r="B48" s="8724"/>
      <c r="C48" s="8725" t="s">
        <v>653</v>
      </c>
      <c r="D48" s="8726">
        <f>D47-D46</f>
        <v>0</v>
      </c>
      <c r="E48" s="8727" t="s">
        <v>654</v>
      </c>
      <c r="F48" s="8728">
        <v>0</v>
      </c>
      <c r="G48" s="8729">
        <v>0</v>
      </c>
      <c r="H48" s="8730" t="s">
        <v>655</v>
      </c>
      <c r="I48" s="8731"/>
      <c r="J48" s="8732"/>
      <c r="K48" s="8733"/>
    </row>
    <row r="49" ht="24" customHeight="1">
      <c r="A49" s="8734" t="s">
        <v>915</v>
      </c>
      <c r="B49" s="8735" t="s">
        <v>737</v>
      </c>
      <c r="C49" s="8736" t="s">
        <v>662</v>
      </c>
      <c r="D49" s="7952">
        <v>800000</v>
      </c>
      <c r="E49" s="8737"/>
      <c r="F49" s="8738"/>
      <c r="G49" s="8739"/>
      <c r="H49" s="8740"/>
      <c r="I49" s="8741"/>
      <c r="J49" s="8742"/>
      <c r="K49" s="8743"/>
    </row>
    <row r="50" ht="24" customHeight="1">
      <c r="A50" s="8744"/>
      <c r="B50" s="8745"/>
      <c r="C50" s="8746" t="s">
        <v>81</v>
      </c>
      <c r="D50" s="7442">
        <v>800000</v>
      </c>
      <c r="E50" s="8747"/>
      <c r="F50" s="8748"/>
      <c r="G50" s="8749"/>
      <c r="H50" s="8750"/>
      <c r="I50" s="8751"/>
      <c r="J50" s="8752"/>
      <c r="K50" s="8753"/>
    </row>
    <row r="51" ht="24" customHeight="1">
      <c r="A51" s="8754"/>
      <c r="B51" s="8755"/>
      <c r="C51" s="8756" t="s">
        <v>734</v>
      </c>
      <c r="D51" s="7442">
        <f>D50-D49</f>
        <v>0</v>
      </c>
      <c r="E51" s="8757"/>
      <c r="F51" s="8758"/>
      <c r="G51" s="8759"/>
      <c r="H51" s="8760"/>
      <c r="I51" s="8761"/>
      <c r="J51" s="8762"/>
      <c r="K51" s="8763"/>
    </row>
    <row r="52" ht="24" customHeight="1">
      <c r="A52" s="8764"/>
      <c r="B52" s="8765"/>
      <c r="C52" s="8766" t="s">
        <v>735</v>
      </c>
      <c r="D52" s="7442">
        <f>IF(D49=0,0,D50/D49-1)*100</f>
        <v>0</v>
      </c>
      <c r="E52" s="8767"/>
      <c r="F52" s="8768"/>
      <c r="G52" s="8769"/>
      <c r="H52" s="8770"/>
      <c r="I52" s="8771"/>
      <c r="J52" s="8772"/>
      <c r="K52" s="8773"/>
    </row>
    <row r="53" ht="24" customHeight="1">
      <c r="A53" s="8774" t="s">
        <v>916</v>
      </c>
      <c r="B53" s="8775" t="s">
        <v>737</v>
      </c>
      <c r="C53" s="8776" t="s">
        <v>662</v>
      </c>
      <c r="D53" s="7442">
        <v>11036219.79</v>
      </c>
      <c r="E53" s="8777"/>
      <c r="F53" s="8778"/>
      <c r="G53" s="8779"/>
      <c r="H53" s="8780"/>
      <c r="I53" s="8781"/>
      <c r="J53" s="8782"/>
      <c r="K53" s="8783"/>
    </row>
    <row r="54" ht="24" customHeight="1">
      <c r="A54" s="8784"/>
      <c r="B54" s="8785"/>
      <c r="C54" s="8786" t="s">
        <v>81</v>
      </c>
      <c r="D54" s="7442">
        <v>12358698.37</v>
      </c>
      <c r="E54" s="8787"/>
      <c r="F54" s="8788"/>
      <c r="G54" s="8789"/>
      <c r="H54" s="8790"/>
      <c r="I54" s="8791"/>
      <c r="J54" s="8792"/>
      <c r="K54" s="8793"/>
    </row>
    <row r="55" ht="24" customHeight="1">
      <c r="A55" s="8794"/>
      <c r="B55" s="8795"/>
      <c r="C55" s="8796" t="s">
        <v>734</v>
      </c>
      <c r="D55" s="7442">
        <f>D54-D53</f>
        <v>1322478.58</v>
      </c>
      <c r="E55" s="8797"/>
      <c r="F55" s="8798"/>
      <c r="G55" s="8799"/>
      <c r="H55" s="8800"/>
      <c r="I55" s="8801"/>
      <c r="J55" s="8802"/>
      <c r="K55" s="8803"/>
    </row>
    <row r="56" ht="24" customHeight="1">
      <c r="A56" s="8804"/>
      <c r="B56" s="8805"/>
      <c r="C56" s="8806" t="s">
        <v>735</v>
      </c>
      <c r="D56" s="7442">
        <f>IF(D53=0,0,D54/D53-1)*100</f>
        <v>11.9830757738108</v>
      </c>
      <c r="E56" s="8807"/>
      <c r="F56" s="8808"/>
      <c r="G56" s="8809"/>
      <c r="H56" s="8810"/>
      <c r="I56" s="8811"/>
      <c r="J56" s="8812"/>
      <c r="K56" s="8813"/>
    </row>
    <row r="57" ht="24" customHeight="1">
      <c r="A57" s="8814" t="s">
        <v>917</v>
      </c>
      <c r="B57" s="8815" t="s">
        <v>774</v>
      </c>
      <c r="C57" s="8816" t="s">
        <v>662</v>
      </c>
      <c r="D57" s="7442">
        <v>2.23</v>
      </c>
      <c r="E57" s="8817" t="s">
        <v>654</v>
      </c>
      <c r="F57" s="8818">
        <v>0.35</v>
      </c>
      <c r="G57" s="8819">
        <v>4</v>
      </c>
      <c r="H57" s="8820" t="s">
        <v>655</v>
      </c>
      <c r="I57" s="8821"/>
      <c r="J57" s="8822"/>
      <c r="K57" s="8823"/>
    </row>
    <row r="58" ht="24" customHeight="1">
      <c r="A58" s="8824"/>
      <c r="B58" s="8825"/>
      <c r="C58" s="8826" t="s">
        <v>81</v>
      </c>
      <c r="D58" s="7442">
        <v>2.31</v>
      </c>
      <c r="E58" s="8827" t="s">
        <v>654</v>
      </c>
      <c r="F58" s="8828">
        <v>0.35</v>
      </c>
      <c r="G58" s="8829">
        <v>4</v>
      </c>
      <c r="H58" s="8830" t="s">
        <v>655</v>
      </c>
      <c r="I58" s="8831"/>
      <c r="J58" s="8832"/>
      <c r="K58" s="8833"/>
    </row>
    <row r="59" ht="24" customHeight="1">
      <c r="A59" s="8834"/>
      <c r="B59" s="8835"/>
      <c r="C59" s="8836" t="s">
        <v>734</v>
      </c>
      <c r="D59" s="7442">
        <f>D58-D57</f>
        <v>0.0800000000000001</v>
      </c>
      <c r="E59" s="8837"/>
      <c r="F59" s="8838"/>
      <c r="G59" s="8839"/>
      <c r="H59" s="8840"/>
      <c r="I59" s="8841"/>
      <c r="J59" s="8842"/>
      <c r="K59" s="8843"/>
    </row>
    <row r="60" ht="24" customHeight="1">
      <c r="A60" s="8844" t="s">
        <v>781</v>
      </c>
      <c r="B60" s="8845" t="s">
        <v>737</v>
      </c>
      <c r="C60" s="8846" t="s">
        <v>662</v>
      </c>
      <c r="D60" s="7442">
        <v>210000</v>
      </c>
      <c r="E60" s="8847"/>
      <c r="F60" s="8848"/>
      <c r="G60" s="8849"/>
      <c r="H60" s="8850"/>
      <c r="I60" s="8851"/>
      <c r="J60" s="8852"/>
      <c r="K60" s="8853"/>
    </row>
    <row r="61" ht="24" customHeight="1">
      <c r="A61" s="8854"/>
      <c r="B61" s="8855"/>
      <c r="C61" s="8856" t="s">
        <v>81</v>
      </c>
      <c r="D61" s="7442">
        <v>210000</v>
      </c>
      <c r="E61" s="8857"/>
      <c r="F61" s="8858"/>
      <c r="G61" s="8859"/>
      <c r="H61" s="8860"/>
      <c r="I61" s="8861"/>
      <c r="J61" s="8862"/>
      <c r="K61" s="8863"/>
    </row>
    <row r="62" ht="24" customHeight="1">
      <c r="A62" s="8864"/>
      <c r="B62" s="8865"/>
      <c r="C62" s="8866" t="s">
        <v>734</v>
      </c>
      <c r="D62" s="7442">
        <f>D61-D60</f>
        <v>0</v>
      </c>
      <c r="E62" s="8867"/>
      <c r="F62" s="8868"/>
      <c r="G62" s="8869"/>
      <c r="H62" s="8870"/>
      <c r="I62" s="8871"/>
      <c r="J62" s="8872"/>
      <c r="K62" s="8873"/>
    </row>
    <row r="63" ht="24" customHeight="1">
      <c r="A63" s="8874"/>
      <c r="B63" s="8875"/>
      <c r="C63" s="8876" t="s">
        <v>735</v>
      </c>
      <c r="D63" s="7442">
        <f>IF(D60=0,0,D61/D60-1)*100</f>
        <v>0</v>
      </c>
      <c r="E63" s="8877" t="s">
        <v>654</v>
      </c>
      <c r="F63" s="8878">
        <v>-30</v>
      </c>
      <c r="G63" s="8879">
        <v>30</v>
      </c>
      <c r="H63" s="8880" t="s">
        <v>655</v>
      </c>
      <c r="I63" s="8881"/>
      <c r="J63" s="8882"/>
      <c r="K63" s="8883"/>
    </row>
    <row r="64" ht="24" customHeight="1">
      <c r="A64" s="8884" t="s">
        <v>777</v>
      </c>
      <c r="B64" s="8885" t="s">
        <v>778</v>
      </c>
      <c r="C64" s="8886" t="s">
        <v>662</v>
      </c>
      <c r="D64" s="7442">
        <v>180000</v>
      </c>
      <c r="E64" s="8887" t="s">
        <v>654</v>
      </c>
      <c r="F64" s="8888">
        <v>0</v>
      </c>
      <c r="G64" s="8889">
        <v>0</v>
      </c>
      <c r="H64" s="8890" t="s">
        <v>865</v>
      </c>
      <c r="I64" s="8891" t="s">
        <v>918</v>
      </c>
      <c r="J64" s="8892"/>
      <c r="K64" s="8893"/>
    </row>
    <row r="65" ht="24" customHeight="1">
      <c r="A65" s="8894"/>
      <c r="B65" s="8895"/>
      <c r="C65" s="8896" t="s">
        <v>81</v>
      </c>
      <c r="D65" s="7442">
        <v>180000</v>
      </c>
      <c r="E65" s="8897" t="s">
        <v>654</v>
      </c>
      <c r="F65" s="8898">
        <v>0</v>
      </c>
      <c r="G65" s="8899">
        <v>0</v>
      </c>
      <c r="H65" s="8900" t="s">
        <v>865</v>
      </c>
      <c r="I65" s="8901" t="s">
        <v>918</v>
      </c>
      <c r="J65" s="8902"/>
      <c r="K65" s="8903"/>
    </row>
    <row r="66" ht="24" customHeight="1">
      <c r="A66" s="8904"/>
      <c r="B66" s="8905"/>
      <c r="C66" s="8906" t="s">
        <v>734</v>
      </c>
      <c r="D66" s="7442">
        <f>D65-D64</f>
        <v>0</v>
      </c>
      <c r="E66" s="8907"/>
      <c r="F66" s="8908"/>
      <c r="G66" s="8909"/>
      <c r="H66" s="8910"/>
      <c r="I66" s="8911"/>
      <c r="J66" s="8912"/>
      <c r="K66" s="8913"/>
    </row>
    <row r="67" ht="24" customHeight="1">
      <c r="A67" s="8914"/>
      <c r="B67" s="8915"/>
      <c r="C67" s="8916" t="s">
        <v>735</v>
      </c>
      <c r="D67" s="7442">
        <f>IF(D64=0,0,D65/D64-1)*100</f>
        <v>0</v>
      </c>
      <c r="E67" s="8917"/>
      <c r="F67" s="8918"/>
      <c r="G67" s="8919"/>
      <c r="H67" s="8920"/>
      <c r="I67" s="8921"/>
      <c r="J67" s="8922"/>
      <c r="K67" s="8923"/>
    </row>
    <row r="68" ht="24" customHeight="1">
      <c r="A68" s="8924" t="s">
        <v>919</v>
      </c>
      <c r="B68" s="8925"/>
      <c r="C68" s="8926"/>
      <c r="D68" s="8927"/>
      <c r="E68" s="8928"/>
      <c r="F68" s="8929"/>
      <c r="G68" s="8930"/>
      <c r="H68" s="8931"/>
      <c r="I68" s="8932"/>
      <c r="J68" s="8933"/>
      <c r="K68" s="8934"/>
    </row>
    <row r="69" ht="24" customHeight="1">
      <c r="A69" s="8935" t="s">
        <v>783</v>
      </c>
      <c r="B69" s="8936" t="s">
        <v>733</v>
      </c>
      <c r="C69" s="8937" t="s">
        <v>662</v>
      </c>
      <c r="D69" s="7442">
        <v>209807484.24</v>
      </c>
      <c r="E69" s="8938"/>
      <c r="F69" s="8939"/>
      <c r="G69" s="8940"/>
      <c r="H69" s="8941"/>
      <c r="I69" s="8942"/>
      <c r="J69" s="8943"/>
      <c r="K69" s="8944"/>
    </row>
    <row r="70" ht="24" customHeight="1">
      <c r="A70" s="8945"/>
      <c r="B70" s="8946"/>
      <c r="C70" s="8947" t="s">
        <v>81</v>
      </c>
      <c r="D70" s="7442">
        <v>229525656.68</v>
      </c>
      <c r="E70" s="8948"/>
      <c r="F70" s="8949"/>
      <c r="G70" s="8950"/>
      <c r="H70" s="8951"/>
      <c r="I70" s="8952"/>
      <c r="J70" s="8953"/>
      <c r="K70" s="8954"/>
    </row>
    <row r="71" ht="24" customHeight="1">
      <c r="A71" s="8955"/>
      <c r="B71" s="8956"/>
      <c r="C71" s="8957" t="s">
        <v>734</v>
      </c>
      <c r="D71" s="7442">
        <f>D70-D69</f>
        <v>19718172.44</v>
      </c>
      <c r="E71" s="8958"/>
      <c r="F71" s="8959"/>
      <c r="G71" s="8960"/>
      <c r="H71" s="8961"/>
      <c r="I71" s="8962"/>
      <c r="J71" s="8963"/>
      <c r="K71" s="8964"/>
    </row>
    <row r="72" ht="24" customHeight="1">
      <c r="A72" s="8965"/>
      <c r="B72" s="8966"/>
      <c r="C72" s="8967" t="s">
        <v>735</v>
      </c>
      <c r="D72" s="7442">
        <f>IF(D69=0,0,D70/D69-1)*100</f>
        <v>9.39822166565052</v>
      </c>
      <c r="E72" s="8968" t="s">
        <v>654</v>
      </c>
      <c r="F72" s="8969">
        <v>0</v>
      </c>
      <c r="G72" s="8970">
        <v>20</v>
      </c>
      <c r="H72" s="8971" t="s">
        <v>655</v>
      </c>
      <c r="I72" s="8972"/>
      <c r="J72" s="8973"/>
      <c r="K72" s="8974"/>
    </row>
    <row r="73" ht="24" customHeight="1">
      <c r="A73" s="8975" t="s">
        <v>920</v>
      </c>
      <c r="B73" s="8976" t="s">
        <v>737</v>
      </c>
      <c r="C73" s="8977" t="s">
        <v>662</v>
      </c>
      <c r="D73" s="7442">
        <v>195903167.04</v>
      </c>
      <c r="E73" s="8978"/>
      <c r="F73" s="8979"/>
      <c r="G73" s="8980"/>
      <c r="H73" s="8981"/>
      <c r="I73" s="8982"/>
      <c r="J73" s="8983"/>
      <c r="K73" s="8984"/>
    </row>
    <row r="74" ht="24" customHeight="1">
      <c r="A74" s="8985"/>
      <c r="B74" s="8986"/>
      <c r="C74" s="8987" t="s">
        <v>81</v>
      </c>
      <c r="D74" s="7442">
        <v>214401245.76</v>
      </c>
      <c r="E74" s="8988"/>
      <c r="F74" s="8989"/>
      <c r="G74" s="8990"/>
      <c r="H74" s="8991"/>
      <c r="I74" s="8992"/>
      <c r="J74" s="8993"/>
      <c r="K74" s="8994"/>
    </row>
    <row r="75" ht="24" customHeight="1">
      <c r="A75" s="8995"/>
      <c r="B75" s="8996"/>
      <c r="C75" s="8997" t="s">
        <v>734</v>
      </c>
      <c r="D75" s="7442">
        <f>D74-D73</f>
        <v>18498078.72</v>
      </c>
      <c r="E75" s="8998"/>
      <c r="F75" s="8999"/>
      <c r="G75" s="9000"/>
      <c r="H75" s="9001"/>
      <c r="I75" s="9002"/>
      <c r="J75" s="9003"/>
      <c r="K75" s="9004"/>
    </row>
    <row r="76" ht="24" customHeight="1">
      <c r="A76" s="9005"/>
      <c r="B76" s="9006"/>
      <c r="C76" s="9007" t="s">
        <v>735</v>
      </c>
      <c r="D76" s="7442">
        <f>IF(D73=0,0,D74/D73-1)*100</f>
        <v>9.44246027233597</v>
      </c>
      <c r="E76" s="9008" t="s">
        <v>654</v>
      </c>
      <c r="F76" s="9009">
        <v>0</v>
      </c>
      <c r="G76" s="9010">
        <v>20</v>
      </c>
      <c r="H76" s="9011" t="s">
        <v>655</v>
      </c>
      <c r="I76" s="9012"/>
      <c r="J76" s="9013"/>
      <c r="K76" s="9014"/>
    </row>
    <row r="77" ht="24" customHeight="1">
      <c r="A77" s="9015" t="s">
        <v>921</v>
      </c>
      <c r="B77" s="9016" t="s">
        <v>737</v>
      </c>
      <c r="C77" s="9017" t="s">
        <v>662</v>
      </c>
      <c r="D77" s="7442">
        <v>13334317.2</v>
      </c>
      <c r="E77" s="9018"/>
      <c r="F77" s="9019"/>
      <c r="G77" s="9020"/>
      <c r="H77" s="9021"/>
      <c r="I77" s="9022"/>
      <c r="J77" s="9023"/>
      <c r="K77" s="9024"/>
    </row>
    <row r="78" ht="24" customHeight="1">
      <c r="A78" s="9025"/>
      <c r="B78" s="9026"/>
      <c r="C78" s="9027" t="s">
        <v>81</v>
      </c>
      <c r="D78" s="7442">
        <v>14474410.92</v>
      </c>
      <c r="E78" s="9028"/>
      <c r="F78" s="9029"/>
      <c r="G78" s="9030"/>
      <c r="H78" s="9031"/>
      <c r="I78" s="9032"/>
      <c r="J78" s="9033"/>
      <c r="K78" s="9034"/>
    </row>
    <row r="79" ht="24" customHeight="1">
      <c r="A79" s="9035"/>
      <c r="B79" s="9036"/>
      <c r="C79" s="9037" t="s">
        <v>734</v>
      </c>
      <c r="D79" s="7442">
        <f>D78-D77</f>
        <v>1140093.72</v>
      </c>
      <c r="E79" s="9038"/>
      <c r="F79" s="9039"/>
      <c r="G79" s="9040"/>
      <c r="H79" s="9041"/>
      <c r="I79" s="9042"/>
      <c r="J79" s="9043"/>
      <c r="K79" s="9044"/>
    </row>
    <row r="80" ht="24" customHeight="1">
      <c r="A80" s="9045"/>
      <c r="B80" s="9046"/>
      <c r="C80" s="9047" t="s">
        <v>735</v>
      </c>
      <c r="D80" s="7442">
        <f>IF(D77=0,0,D78/D77-1)*100</f>
        <v>8.55007199018785</v>
      </c>
      <c r="E80" s="9048" t="s">
        <v>654</v>
      </c>
      <c r="F80" s="9049">
        <v>0</v>
      </c>
      <c r="G80" s="9050">
        <v>20</v>
      </c>
      <c r="H80" s="9051" t="s">
        <v>655</v>
      </c>
      <c r="I80" s="9052"/>
      <c r="J80" s="9053"/>
      <c r="K80" s="9054"/>
    </row>
    <row r="81" ht="24" customHeight="1">
      <c r="A81" s="9055" t="s">
        <v>922</v>
      </c>
      <c r="B81" s="9056" t="s">
        <v>737</v>
      </c>
      <c r="C81" s="9057" t="s">
        <v>662</v>
      </c>
      <c r="D81" s="7442">
        <v>0</v>
      </c>
      <c r="E81" s="9058"/>
      <c r="F81" s="9059"/>
      <c r="G81" s="9060"/>
      <c r="H81" s="9061"/>
      <c r="I81" s="9062"/>
      <c r="J81" s="9063"/>
      <c r="K81" s="9064"/>
    </row>
    <row r="82" ht="24" customHeight="1">
      <c r="A82" s="9065"/>
      <c r="B82" s="9066"/>
      <c r="C82" s="9067" t="s">
        <v>81</v>
      </c>
      <c r="D82" s="7442">
        <v>0</v>
      </c>
      <c r="E82" s="9068"/>
      <c r="F82" s="9069"/>
      <c r="G82" s="9070"/>
      <c r="H82" s="9071"/>
      <c r="I82" s="9072"/>
      <c r="J82" s="9073"/>
      <c r="K82" s="9074"/>
    </row>
    <row r="83" ht="24" customHeight="1">
      <c r="A83" s="9075"/>
      <c r="B83" s="9076"/>
      <c r="C83" s="9077" t="s">
        <v>734</v>
      </c>
      <c r="D83" s="7442">
        <f>D82-D81</f>
        <v>0</v>
      </c>
      <c r="E83" s="9078"/>
      <c r="F83" s="9079"/>
      <c r="G83" s="9080"/>
      <c r="H83" s="9081"/>
      <c r="I83" s="9082"/>
      <c r="J83" s="9083"/>
      <c r="K83" s="9084"/>
    </row>
    <row r="84" ht="24" customHeight="1">
      <c r="A84" s="9085"/>
      <c r="B84" s="9086"/>
      <c r="C84" s="9087" t="s">
        <v>735</v>
      </c>
      <c r="D84" s="7442">
        <f>IF(D81=0,0,D82/D81-1)*100</f>
        <v>0</v>
      </c>
      <c r="E84" s="9088" t="s">
        <v>654</v>
      </c>
      <c r="F84" s="9089">
        <v>0</v>
      </c>
      <c r="G84" s="9090">
        <v>20</v>
      </c>
      <c r="H84" s="9091" t="s">
        <v>655</v>
      </c>
      <c r="I84" s="9092"/>
      <c r="J84" s="9093"/>
      <c r="K84" s="9094"/>
    </row>
    <row r="85" ht="24" customHeight="1">
      <c r="A85" s="9095" t="s">
        <v>923</v>
      </c>
      <c r="B85" s="9096" t="s">
        <v>737</v>
      </c>
      <c r="C85" s="9097" t="s">
        <v>662</v>
      </c>
      <c r="D85" s="7442">
        <v>570000</v>
      </c>
      <c r="E85" s="9098"/>
      <c r="F85" s="9099"/>
      <c r="G85" s="9100"/>
      <c r="H85" s="9101"/>
      <c r="I85" s="9102"/>
      <c r="J85" s="9103"/>
      <c r="K85" s="9104"/>
    </row>
    <row r="86" ht="24" customHeight="1">
      <c r="A86" s="9105"/>
      <c r="B86" s="9106"/>
      <c r="C86" s="9107" t="s">
        <v>81</v>
      </c>
      <c r="D86" s="7442">
        <v>650000</v>
      </c>
      <c r="E86" s="9108"/>
      <c r="F86" s="9109"/>
      <c r="G86" s="9110"/>
      <c r="H86" s="9111"/>
      <c r="I86" s="9112"/>
      <c r="J86" s="9113"/>
      <c r="K86" s="9114"/>
    </row>
    <row r="87" ht="24" customHeight="1">
      <c r="A87" s="9115"/>
      <c r="B87" s="9116"/>
      <c r="C87" s="9117" t="s">
        <v>734</v>
      </c>
      <c r="D87" s="7442">
        <f>D86-D85</f>
        <v>80000</v>
      </c>
      <c r="E87" s="9118"/>
      <c r="F87" s="9119"/>
      <c r="G87" s="9120"/>
      <c r="H87" s="9121"/>
      <c r="I87" s="9122"/>
      <c r="J87" s="9123"/>
      <c r="K87" s="9124"/>
    </row>
    <row r="88" ht="24" customHeight="1">
      <c r="A88" s="9125"/>
      <c r="B88" s="9126"/>
      <c r="C88" s="9127" t="s">
        <v>735</v>
      </c>
      <c r="D88" s="7442">
        <f>IF(D85=0,0,D86/D85-1)*100</f>
        <v>14.0350877192982</v>
      </c>
      <c r="E88" s="9128"/>
      <c r="F88" s="9129"/>
      <c r="G88" s="9130"/>
      <c r="H88" s="9131"/>
      <c r="I88" s="9132"/>
      <c r="J88" s="9133"/>
      <c r="K88" s="9134"/>
    </row>
    <row r="89" ht="24" customHeight="1">
      <c r="A89" s="9135" t="s">
        <v>796</v>
      </c>
      <c r="B89" s="9136" t="s">
        <v>797</v>
      </c>
      <c r="C89" s="9137" t="s">
        <v>662</v>
      </c>
      <c r="D89" s="7442">
        <v>0</v>
      </c>
      <c r="E89" s="9138" t="s">
        <v>654</v>
      </c>
      <c r="F89" s="9139">
        <v>0</v>
      </c>
      <c r="G89" s="9140">
        <v>0</v>
      </c>
      <c r="H89" s="9141" t="s">
        <v>655</v>
      </c>
      <c r="I89" s="9142"/>
      <c r="J89" s="9143"/>
      <c r="K89" s="9144"/>
    </row>
    <row r="90" ht="24" customHeight="1">
      <c r="A90" s="9145"/>
      <c r="B90" s="9146"/>
      <c r="C90" s="9147" t="s">
        <v>81</v>
      </c>
      <c r="D90" s="7442">
        <v>0</v>
      </c>
      <c r="E90" s="9148" t="s">
        <v>654</v>
      </c>
      <c r="F90" s="9149">
        <v>0</v>
      </c>
      <c r="G90" s="9150">
        <v>0</v>
      </c>
      <c r="H90" s="9151" t="s">
        <v>655</v>
      </c>
      <c r="I90" s="9152"/>
      <c r="J90" s="9153"/>
      <c r="K90" s="9154"/>
    </row>
    <row r="91" ht="24" customHeight="1">
      <c r="A91" s="9155"/>
      <c r="B91" s="9156"/>
      <c r="C91" s="9157" t="s">
        <v>734</v>
      </c>
      <c r="D91" s="7442">
        <f>D90-D89</f>
        <v>0</v>
      </c>
      <c r="E91" s="9158"/>
      <c r="F91" s="9159"/>
      <c r="G91" s="9160"/>
      <c r="H91" s="9161"/>
      <c r="I91" s="9162"/>
      <c r="J91" s="9163"/>
      <c r="K91" s="9164"/>
    </row>
    <row r="92" ht="24" customHeight="1">
      <c r="A92" s="9165"/>
      <c r="B92" s="9166"/>
      <c r="C92" s="9167" t="s">
        <v>735</v>
      </c>
      <c r="D92" s="7442">
        <f>IF(D89=0,0,D90/D89-1)*100</f>
        <v>0</v>
      </c>
      <c r="E92" s="9168"/>
      <c r="F92" s="9169"/>
      <c r="G92" s="9170"/>
      <c r="H92" s="9171"/>
      <c r="I92" s="9172"/>
      <c r="J92" s="9173"/>
      <c r="K92" s="9174"/>
    </row>
    <row r="93" ht="24" customHeight="1">
      <c r="A93" s="9175" t="s">
        <v>924</v>
      </c>
      <c r="B93" s="9176"/>
      <c r="C93" s="9177"/>
      <c r="D93" s="9178"/>
      <c r="E93" s="9179"/>
      <c r="F93" s="9180"/>
      <c r="G93" s="9181"/>
      <c r="H93" s="9182"/>
      <c r="I93" s="9183"/>
      <c r="J93" s="9184"/>
      <c r="K93" s="9185"/>
    </row>
    <row r="94" ht="24" customHeight="1">
      <c r="A94" s="9186" t="s">
        <v>800</v>
      </c>
      <c r="B94" s="9187" t="s">
        <v>737</v>
      </c>
      <c r="C94" s="9188" t="s">
        <v>662</v>
      </c>
      <c r="D94" s="7442">
        <v>56360478.35</v>
      </c>
      <c r="E94" s="9189" t="s">
        <v>654</v>
      </c>
      <c r="F94" s="9190">
        <v>0</v>
      </c>
      <c r="G94" s="9191"/>
      <c r="H94" s="9192" t="s">
        <v>655</v>
      </c>
      <c r="I94" s="9193"/>
      <c r="J94" s="9194"/>
      <c r="K94" s="9195"/>
    </row>
    <row r="95" ht="24" customHeight="1">
      <c r="A95" s="9196"/>
      <c r="B95" s="9197"/>
      <c r="C95" s="9198" t="s">
        <v>81</v>
      </c>
      <c r="D95" s="7442">
        <v>20818841.69</v>
      </c>
      <c r="E95" s="9199" t="s">
        <v>654</v>
      </c>
      <c r="F95" s="9200">
        <v>0</v>
      </c>
      <c r="G95" s="9201"/>
      <c r="H95" s="9202" t="s">
        <v>655</v>
      </c>
      <c r="I95" s="9203"/>
      <c r="J95" s="9204"/>
      <c r="K95" s="9205"/>
    </row>
    <row r="96" ht="24" customHeight="1">
      <c r="A96" s="9206"/>
      <c r="B96" s="9207"/>
      <c r="C96" s="9208" t="s">
        <v>734</v>
      </c>
      <c r="D96" s="7442">
        <f>D95-D94</f>
        <v>-35541636.66</v>
      </c>
      <c r="E96" s="9209"/>
      <c r="F96" s="9210"/>
      <c r="G96" s="9211"/>
      <c r="H96" s="9212"/>
      <c r="I96" s="9213"/>
      <c r="J96" s="9214"/>
      <c r="K96" s="9215"/>
    </row>
    <row r="97" ht="24" customHeight="1">
      <c r="A97" s="9216"/>
      <c r="B97" s="9217"/>
      <c r="C97" s="9218" t="s">
        <v>735</v>
      </c>
      <c r="D97" s="7442">
        <f>IF(D94=0,0,D95/D94-1)*100</f>
        <v>-63.0612757387997</v>
      </c>
      <c r="E97" s="9219"/>
      <c r="F97" s="9220"/>
      <c r="G97" s="9221"/>
      <c r="H97" s="9222"/>
      <c r="I97" s="9223"/>
      <c r="J97" s="9224"/>
      <c r="K97" s="9225"/>
    </row>
    <row r="98" ht="24" customHeight="1">
      <c r="A98" s="9226" t="s">
        <v>801</v>
      </c>
      <c r="B98" s="9227" t="s">
        <v>737</v>
      </c>
      <c r="C98" s="9228" t="s">
        <v>662</v>
      </c>
      <c r="D98" s="7442">
        <v>558999326.37</v>
      </c>
      <c r="E98" s="9229" t="s">
        <v>654</v>
      </c>
      <c r="F98" s="9230">
        <v>0</v>
      </c>
      <c r="G98" s="9231"/>
      <c r="H98" s="9232" t="s">
        <v>655</v>
      </c>
      <c r="I98" s="9233"/>
      <c r="J98" s="9234"/>
      <c r="K98" s="9235"/>
    </row>
    <row r="99" ht="24" customHeight="1">
      <c r="A99" s="9236"/>
      <c r="B99" s="9237"/>
      <c r="C99" s="9238" t="s">
        <v>81</v>
      </c>
      <c r="D99" s="7442">
        <v>579818168.06</v>
      </c>
      <c r="E99" s="9239" t="s">
        <v>654</v>
      </c>
      <c r="F99" s="9240">
        <v>0</v>
      </c>
      <c r="G99" s="9241"/>
      <c r="H99" s="9242" t="s">
        <v>655</v>
      </c>
      <c r="I99" s="9243"/>
      <c r="J99" s="9244"/>
      <c r="K99" s="9245"/>
    </row>
    <row r="100" ht="24" customHeight="1">
      <c r="A100" s="9246"/>
      <c r="B100" s="9247"/>
      <c r="C100" s="9248" t="s">
        <v>734</v>
      </c>
      <c r="D100" s="7442">
        <f>D99-D98</f>
        <v>20818841.6899999</v>
      </c>
      <c r="E100" s="9249"/>
      <c r="F100" s="9250"/>
      <c r="G100" s="9251"/>
      <c r="H100" s="9252"/>
      <c r="I100" s="9253"/>
      <c r="J100" s="9254"/>
      <c r="K100" s="9255"/>
    </row>
    <row r="101" ht="24" customHeight="1">
      <c r="A101" s="9256"/>
      <c r="B101" s="9257"/>
      <c r="C101" s="9258" t="s">
        <v>735</v>
      </c>
      <c r="D101" s="7941">
        <f>IF(D98=0,0,D99/D98-1)*100</f>
        <v>3.72430532701931</v>
      </c>
      <c r="E101" s="9259"/>
      <c r="F101" s="9260"/>
      <c r="G101" s="9261"/>
      <c r="H101" s="9262"/>
      <c r="I101" s="9263"/>
      <c r="J101" s="9264"/>
      <c r="K101" s="9265"/>
    </row>
    <row r="102" ht="24" customHeight="1">
      <c r="A102" s="9266" t="s">
        <v>925</v>
      </c>
      <c r="B102" s="9267" t="s">
        <v>906</v>
      </c>
      <c r="C102" s="9268" t="s">
        <v>662</v>
      </c>
      <c r="D102" s="9269">
        <v>560406000</v>
      </c>
      <c r="E102" s="9270" t="s">
        <v>654</v>
      </c>
      <c r="F102" s="9271">
        <v>0</v>
      </c>
      <c r="G102" s="9272"/>
      <c r="H102" s="9273" t="s">
        <v>655</v>
      </c>
      <c r="I102" s="9274"/>
      <c r="J102" s="9275"/>
      <c r="K102" s="9276"/>
    </row>
    <row r="103" ht="24" customHeight="1">
      <c r="A103" s="9277"/>
      <c r="B103" s="9278"/>
      <c r="C103" s="9279" t="s">
        <v>81</v>
      </c>
      <c r="D103" s="9280">
        <v>602410000</v>
      </c>
      <c r="E103" s="9281" t="s">
        <v>654</v>
      </c>
      <c r="F103" s="9282">
        <v>0</v>
      </c>
      <c r="G103" s="9283"/>
      <c r="H103" s="9284" t="s">
        <v>655</v>
      </c>
      <c r="I103" s="9285"/>
      <c r="J103" s="9286"/>
      <c r="K103" s="9287"/>
    </row>
    <row r="104" ht="24" customHeight="1">
      <c r="A104" s="9288"/>
      <c r="B104" s="9289"/>
      <c r="C104" s="9290" t="s">
        <v>734</v>
      </c>
      <c r="D104" s="7442">
        <f>D103-D102</f>
        <v>42004000</v>
      </c>
      <c r="E104" s="9291"/>
      <c r="F104" s="9292"/>
      <c r="G104" s="9293"/>
      <c r="H104" s="9294"/>
      <c r="I104" s="9295"/>
      <c r="J104" s="9296"/>
      <c r="K104" s="9297"/>
    </row>
    <row r="105" ht="24" customHeight="1">
      <c r="A105" s="9298"/>
      <c r="B105" s="9299"/>
      <c r="C105" s="9300" t="s">
        <v>735</v>
      </c>
      <c r="D105" s="7442">
        <f>IF(D102=0,0,D103/D102-1)*100</f>
        <v>7.4952802075638</v>
      </c>
      <c r="E105" s="9301"/>
      <c r="F105" s="9302"/>
      <c r="G105" s="9303"/>
      <c r="H105" s="9304"/>
      <c r="I105" s="9305"/>
      <c r="J105" s="9306"/>
      <c r="K105" s="9307"/>
    </row>
    <row r="106" ht="24" customHeight="1">
      <c r="A106" s="9308" t="s">
        <v>802</v>
      </c>
      <c r="B106" s="9309" t="s">
        <v>803</v>
      </c>
      <c r="C106" s="9310" t="s">
        <v>662</v>
      </c>
      <c r="D106" s="7442">
        <v>31.97</v>
      </c>
      <c r="E106" s="9311" t="s">
        <v>654</v>
      </c>
      <c r="F106" s="9312">
        <v>6</v>
      </c>
      <c r="G106" s="9313"/>
      <c r="H106" s="9314" t="s">
        <v>655</v>
      </c>
      <c r="I106" s="9315"/>
      <c r="J106" s="9316"/>
      <c r="K106" s="9317"/>
    </row>
    <row r="107" ht="24" customHeight="1">
      <c r="A107" s="9318"/>
      <c r="B107" s="9319"/>
      <c r="C107" s="9320" t="s">
        <v>81</v>
      </c>
      <c r="D107" s="7442">
        <v>30.31</v>
      </c>
      <c r="E107" s="9321" t="s">
        <v>654</v>
      </c>
      <c r="F107" s="9322">
        <v>6</v>
      </c>
      <c r="G107" s="9323"/>
      <c r="H107" s="9324" t="s">
        <v>655</v>
      </c>
      <c r="I107" s="9325"/>
      <c r="J107" s="9326"/>
      <c r="K107" s="9327"/>
    </row>
    <row r="108" ht="24" customHeight="1">
      <c r="A108" s="9328"/>
      <c r="B108" s="9329"/>
      <c r="C108" s="9330" t="s">
        <v>734</v>
      </c>
      <c r="D108" s="7442">
        <f>D107-D106</f>
        <v>-1.66</v>
      </c>
      <c r="E108" s="9331"/>
      <c r="F108" s="9332"/>
      <c r="G108" s="9333"/>
      <c r="H108" s="9334"/>
      <c r="I108" s="9335"/>
      <c r="J108" s="9336"/>
      <c r="K108" s="9337"/>
    </row>
    <row r="109" ht="24" customHeight="1">
      <c r="A109" s="9338"/>
      <c r="B109" s="9339"/>
      <c r="C109" s="9340" t="s">
        <v>735</v>
      </c>
      <c r="D109" s="7442">
        <f>IF(D106=0,0,D107/D106-1)*100</f>
        <v>-5.19236784485455</v>
      </c>
      <c r="E109" s="9341"/>
      <c r="F109" s="9342"/>
      <c r="G109" s="9343"/>
      <c r="H109" s="9344"/>
      <c r="I109" s="9345"/>
      <c r="J109" s="9346"/>
      <c r="K109" s="9347"/>
    </row>
    <row r="110" ht="24" customHeight="1">
      <c r="A110" s="9348" t="s">
        <v>926</v>
      </c>
      <c r="B110" s="9349" t="s">
        <v>927</v>
      </c>
      <c r="C110" s="9350" t="s">
        <v>662</v>
      </c>
      <c r="D110" s="7442">
        <f>IF(D77=0,0,D102/D77*12)</f>
        <v>504.328185623183</v>
      </c>
      <c r="E110" s="9351" t="s">
        <v>654</v>
      </c>
      <c r="F110" s="9352">
        <v>6</v>
      </c>
      <c r="G110" s="9353"/>
      <c r="H110" s="9354" t="s">
        <v>655</v>
      </c>
      <c r="I110" s="9355"/>
      <c r="J110" s="9356"/>
      <c r="K110" s="9357"/>
    </row>
    <row r="111" ht="24" customHeight="1">
      <c r="A111" s="9358"/>
      <c r="B111" s="9359"/>
      <c r="C111" s="9360" t="s">
        <v>81</v>
      </c>
      <c r="D111" s="7442">
        <f>IF(D78=0,0,D103/D78*12)</f>
        <v>499.427578777071</v>
      </c>
      <c r="E111" s="9361" t="s">
        <v>654</v>
      </c>
      <c r="F111" s="9362">
        <v>6</v>
      </c>
      <c r="G111" s="9363"/>
      <c r="H111" s="9364" t="s">
        <v>655</v>
      </c>
      <c r="I111" s="9365"/>
      <c r="J111" s="9366"/>
      <c r="K111" s="9367"/>
    </row>
    <row r="112" ht="24" customHeight="1">
      <c r="A112" s="9368"/>
      <c r="B112" s="9369"/>
      <c r="C112" s="9370" t="s">
        <v>734</v>
      </c>
      <c r="D112" s="7442">
        <f>D111-D110</f>
        <v>-4.90060684611171</v>
      </c>
      <c r="E112" s="9371"/>
      <c r="F112" s="9372"/>
      <c r="G112" s="9373"/>
      <c r="H112" s="9374"/>
      <c r="I112" s="9375"/>
      <c r="J112" s="9376"/>
      <c r="K112" s="9377"/>
    </row>
    <row r="113" ht="24" customHeight="1">
      <c r="A113" s="9378"/>
      <c r="B113" s="9379"/>
      <c r="C113" s="9380" t="s">
        <v>735</v>
      </c>
      <c r="D113" s="7442">
        <f>IF(D110=0,0,D111/D110-1)*100</f>
        <v>-0.97170988769073</v>
      </c>
      <c r="E113" s="9381"/>
      <c r="F113" s="9382"/>
      <c r="G113" s="9383"/>
      <c r="H113" s="9384"/>
      <c r="I113" s="9385"/>
      <c r="J113" s="9386"/>
      <c r="K113" s="9387"/>
    </row>
    <row r="114" ht="24" customHeight="1">
      <c r="A114" s="9388" t="s">
        <v>928</v>
      </c>
      <c r="B114" s="9389"/>
      <c r="C114" s="9390"/>
      <c r="D114" s="9391"/>
      <c r="E114" s="9392"/>
      <c r="F114" s="9393"/>
      <c r="G114" s="9394"/>
      <c r="H114" s="9395"/>
      <c r="I114" s="9396"/>
      <c r="J114" s="9397"/>
      <c r="K114" s="9398"/>
    </row>
    <row r="115" ht="24" customHeight="1">
      <c r="A115" s="9399" t="s">
        <v>929</v>
      </c>
      <c r="B115" s="9400" t="s">
        <v>880</v>
      </c>
      <c r="C115" s="9401" t="s">
        <v>662</v>
      </c>
      <c r="D115" s="7442">
        <v>322000</v>
      </c>
      <c r="E115" s="9402"/>
      <c r="F115" s="9403"/>
      <c r="G115" s="9404"/>
      <c r="H115" s="9405"/>
      <c r="I115" s="9406"/>
      <c r="J115" s="9407"/>
      <c r="K115" s="9408"/>
    </row>
    <row r="116" ht="24" customHeight="1">
      <c r="A116" s="9409"/>
      <c r="B116" s="9410"/>
      <c r="C116" s="9411" t="s">
        <v>81</v>
      </c>
      <c r="D116" s="7442">
        <v>326000</v>
      </c>
      <c r="E116" s="9412"/>
      <c r="F116" s="9413"/>
      <c r="G116" s="9414"/>
      <c r="H116" s="9415"/>
      <c r="I116" s="9416"/>
      <c r="J116" s="9417"/>
      <c r="K116" s="9418"/>
    </row>
    <row r="117" ht="24" customHeight="1">
      <c r="A117" s="9419"/>
      <c r="B117" s="9420"/>
      <c r="C117" s="9421" t="s">
        <v>734</v>
      </c>
      <c r="D117" s="7442">
        <f>D116-D115</f>
        <v>4000</v>
      </c>
      <c r="E117" s="9422"/>
      <c r="F117" s="9423"/>
      <c r="G117" s="9424"/>
      <c r="H117" s="9425"/>
      <c r="I117" s="9426"/>
      <c r="J117" s="9427"/>
      <c r="K117" s="9428"/>
    </row>
    <row r="118" ht="24" customHeight="1">
      <c r="A118" s="9429"/>
      <c r="B118" s="9430"/>
      <c r="C118" s="9431" t="s">
        <v>735</v>
      </c>
      <c r="D118" s="7442">
        <f>IF(D115=0,0,D116/D115-1)*100</f>
        <v>1.24223602484472</v>
      </c>
      <c r="E118" s="9432" t="s">
        <v>654</v>
      </c>
      <c r="F118" s="9433">
        <v>0</v>
      </c>
      <c r="G118" s="9434">
        <v>10</v>
      </c>
      <c r="H118" s="9435" t="s">
        <v>655</v>
      </c>
      <c r="I118" s="9436"/>
      <c r="J118" s="9437"/>
      <c r="K118" s="9438"/>
    </row>
    <row r="119" ht="24" customHeight="1">
      <c r="A119" s="9439" t="s">
        <v>930</v>
      </c>
      <c r="B119" s="9440" t="s">
        <v>882</v>
      </c>
      <c r="C119" s="9441" t="s">
        <v>662</v>
      </c>
      <c r="D119" s="7920">
        <v>171764</v>
      </c>
      <c r="E119" s="9442"/>
      <c r="F119" s="9443"/>
      <c r="G119" s="9444"/>
      <c r="H119" s="9445"/>
      <c r="I119" s="9446"/>
      <c r="J119" s="9447"/>
      <c r="K119" s="9448"/>
    </row>
    <row r="120" ht="24" customHeight="1">
      <c r="A120" s="9449"/>
      <c r="B120" s="9450"/>
      <c r="C120" s="9451" t="s">
        <v>81</v>
      </c>
      <c r="D120" s="7920">
        <v>178000</v>
      </c>
      <c r="E120" s="9452"/>
      <c r="F120" s="9453"/>
      <c r="G120" s="9454"/>
      <c r="H120" s="9455"/>
      <c r="I120" s="9456"/>
      <c r="J120" s="9457"/>
      <c r="K120" s="9458"/>
    </row>
    <row r="121" ht="24" customHeight="1">
      <c r="A121" s="9459"/>
      <c r="B121" s="9460"/>
      <c r="C121" s="9461" t="s">
        <v>734</v>
      </c>
      <c r="D121" s="7920">
        <f>D120-D119</f>
        <v>6236</v>
      </c>
      <c r="E121" s="9462"/>
      <c r="F121" s="9463"/>
      <c r="G121" s="9464"/>
      <c r="H121" s="9465"/>
      <c r="I121" s="9466"/>
      <c r="J121" s="9467"/>
      <c r="K121" s="9468"/>
    </row>
    <row r="122" ht="24" customHeight="1">
      <c r="A122" s="9469"/>
      <c r="B122" s="9470"/>
      <c r="C122" s="9471" t="s">
        <v>735</v>
      </c>
      <c r="D122" s="7941">
        <f>IF(D119=0,0,D121/D119)*100</f>
        <v>3.63056286532684</v>
      </c>
      <c r="E122" s="9472" t="s">
        <v>654</v>
      </c>
      <c r="F122" s="9473">
        <v>0</v>
      </c>
      <c r="G122" s="9474">
        <v>10</v>
      </c>
      <c r="H122" s="9475" t="s">
        <v>655</v>
      </c>
      <c r="I122" s="9476"/>
      <c r="J122" s="9477"/>
      <c r="K122" s="9478"/>
    </row>
    <row r="123" ht="24" customHeight="1">
      <c r="A123" s="9479" t="s">
        <v>931</v>
      </c>
      <c r="B123" s="9480" t="s">
        <v>932</v>
      </c>
      <c r="C123" s="9481" t="s">
        <v>662</v>
      </c>
      <c r="D123" s="9482">
        <v>16354</v>
      </c>
      <c r="E123" s="9483"/>
      <c r="F123" s="9484"/>
      <c r="G123" s="9485"/>
      <c r="H123" s="9486"/>
      <c r="I123" s="9487"/>
      <c r="J123" s="9488"/>
      <c r="K123" s="9489"/>
    </row>
    <row r="124" ht="24" customHeight="1">
      <c r="A124" s="9490"/>
      <c r="B124" s="9491"/>
      <c r="C124" s="9492" t="s">
        <v>81</v>
      </c>
      <c r="D124" s="9493">
        <v>17000</v>
      </c>
      <c r="E124" s="9494"/>
      <c r="F124" s="9495"/>
      <c r="G124" s="9496"/>
      <c r="H124" s="9497"/>
      <c r="I124" s="9498"/>
      <c r="J124" s="9499"/>
      <c r="K124" s="9500"/>
    </row>
    <row r="125" ht="24" customHeight="1">
      <c r="A125" s="9501"/>
      <c r="B125" s="9502"/>
      <c r="C125" s="9503" t="s">
        <v>734</v>
      </c>
      <c r="D125" s="7442">
        <f>D124-D123</f>
        <v>646</v>
      </c>
      <c r="E125" s="9504"/>
      <c r="F125" s="9505"/>
      <c r="G125" s="9506"/>
      <c r="H125" s="9507"/>
      <c r="I125" s="9508"/>
      <c r="J125" s="9509"/>
      <c r="K125" s="9510"/>
    </row>
    <row r="126" ht="24" customHeight="1">
      <c r="A126" s="9511"/>
      <c r="B126" s="9512"/>
      <c r="C126" s="9513" t="s">
        <v>735</v>
      </c>
      <c r="D126" s="7941">
        <f>IF(D123=0,0,D124/D123-1)*100</f>
        <v>3.95010395010396</v>
      </c>
      <c r="E126" s="9514" t="s">
        <v>654</v>
      </c>
      <c r="F126" s="9515">
        <v>0</v>
      </c>
      <c r="G126" s="9516">
        <v>10</v>
      </c>
      <c r="H126" s="9517" t="s">
        <v>655</v>
      </c>
      <c r="I126" s="9518"/>
      <c r="J126" s="9519"/>
      <c r="K126" s="9520"/>
    </row>
    <row r="127" ht="24" customHeight="1">
      <c r="A127" s="9521" t="s">
        <v>933</v>
      </c>
      <c r="B127" s="9522" t="s">
        <v>934</v>
      </c>
      <c r="C127" s="9523" t="s">
        <v>662</v>
      </c>
      <c r="D127" s="9524">
        <v>3500</v>
      </c>
      <c r="E127" s="9525"/>
      <c r="F127" s="9526"/>
      <c r="G127" s="9527"/>
      <c r="H127" s="9528"/>
      <c r="I127" s="9529"/>
      <c r="J127" s="9530"/>
      <c r="K127" s="9531"/>
    </row>
    <row r="128" ht="24" customHeight="1">
      <c r="A128" s="9532"/>
      <c r="B128" s="9533"/>
      <c r="C128" s="9534" t="s">
        <v>81</v>
      </c>
      <c r="D128" s="9535">
        <v>3628</v>
      </c>
      <c r="E128" s="9536"/>
      <c r="F128" s="9537"/>
      <c r="G128" s="9538"/>
      <c r="H128" s="9539"/>
      <c r="I128" s="9540"/>
      <c r="J128" s="9541"/>
      <c r="K128" s="9542"/>
    </row>
    <row r="129" ht="24" customHeight="1">
      <c r="A129" s="9543"/>
      <c r="B129" s="9544"/>
      <c r="C129" s="9545" t="s">
        <v>734</v>
      </c>
      <c r="D129" s="7442">
        <f>D128-D127</f>
        <v>128</v>
      </c>
      <c r="E129" s="9546"/>
      <c r="F129" s="9547"/>
      <c r="G129" s="9548"/>
      <c r="H129" s="9549"/>
      <c r="I129" s="9550"/>
      <c r="J129" s="9551"/>
      <c r="K129" s="9552"/>
    </row>
    <row r="130" ht="24" customHeight="1">
      <c r="A130" s="9553"/>
      <c r="B130" s="9554"/>
      <c r="C130" s="9555" t="s">
        <v>735</v>
      </c>
      <c r="D130" s="7442">
        <f>IF(D127=0,0,D128/D127-1)*100</f>
        <v>3.65714285714285</v>
      </c>
      <c r="E130" s="9556" t="s">
        <v>654</v>
      </c>
      <c r="F130" s="9557">
        <v>0</v>
      </c>
      <c r="G130" s="9558">
        <v>10</v>
      </c>
      <c r="H130" s="9559" t="s">
        <v>655</v>
      </c>
      <c r="I130" s="9560"/>
      <c r="J130" s="9561"/>
      <c r="K130" s="9562"/>
    </row>
    <row r="131" ht="24" customHeight="1">
      <c r="A131" s="9563" t="s">
        <v>935</v>
      </c>
      <c r="B131" s="9564" t="s">
        <v>885</v>
      </c>
      <c r="C131" s="9565" t="s">
        <v>662</v>
      </c>
      <c r="D131" s="7442">
        <v>147981</v>
      </c>
      <c r="E131" s="9566"/>
      <c r="F131" s="9567"/>
      <c r="G131" s="9568"/>
      <c r="H131" s="9569"/>
      <c r="I131" s="9570"/>
      <c r="J131" s="9571"/>
      <c r="K131" s="9572"/>
    </row>
    <row r="132" ht="24" customHeight="1">
      <c r="A132" s="9573"/>
      <c r="B132" s="9574"/>
      <c r="C132" s="9575" t="s">
        <v>81</v>
      </c>
      <c r="D132" s="7442">
        <v>151362</v>
      </c>
      <c r="E132" s="9576"/>
      <c r="F132" s="9577"/>
      <c r="G132" s="9578"/>
      <c r="H132" s="9579"/>
      <c r="I132" s="9580"/>
      <c r="J132" s="9581"/>
      <c r="K132" s="9582"/>
    </row>
    <row r="133" ht="24" customHeight="1">
      <c r="A133" s="9583"/>
      <c r="B133" s="9584"/>
      <c r="C133" s="9585" t="s">
        <v>734</v>
      </c>
      <c r="D133" s="7442">
        <f>D132-D131</f>
        <v>3381</v>
      </c>
      <c r="E133" s="9586"/>
      <c r="F133" s="9587"/>
      <c r="G133" s="9588"/>
      <c r="H133" s="9589"/>
      <c r="I133" s="9590"/>
      <c r="J133" s="9591"/>
      <c r="K133" s="9592"/>
    </row>
    <row r="134" ht="24" customHeight="1">
      <c r="A134" s="9593"/>
      <c r="B134" s="9594"/>
      <c r="C134" s="9595" t="s">
        <v>735</v>
      </c>
      <c r="D134" s="7941">
        <f>IF(D131=0,0,D132/D131-1)*100</f>
        <v>2.28475277231537</v>
      </c>
      <c r="E134" s="9596" t="s">
        <v>654</v>
      </c>
      <c r="F134" s="9597">
        <v>0</v>
      </c>
      <c r="G134" s="9598">
        <v>10</v>
      </c>
      <c r="H134" s="9599" t="s">
        <v>655</v>
      </c>
      <c r="I134" s="9600"/>
      <c r="J134" s="9601"/>
      <c r="K134" s="9602"/>
    </row>
    <row r="135" ht="24" customHeight="1">
      <c r="A135" s="9603" t="s">
        <v>936</v>
      </c>
      <c r="B135" s="9604" t="s">
        <v>937</v>
      </c>
      <c r="C135" s="9605" t="s">
        <v>662</v>
      </c>
      <c r="D135" s="9606">
        <v>262.88</v>
      </c>
      <c r="E135" s="9607"/>
      <c r="F135" s="9608"/>
      <c r="G135" s="9609"/>
      <c r="H135" s="9610"/>
      <c r="I135" s="9611"/>
      <c r="J135" s="9612"/>
      <c r="K135" s="9613"/>
    </row>
    <row r="136" ht="24" customHeight="1">
      <c r="A136" s="9614"/>
      <c r="B136" s="9615"/>
      <c r="C136" s="9616" t="s">
        <v>81</v>
      </c>
      <c r="D136" s="9617">
        <v>263.06</v>
      </c>
      <c r="E136" s="9618"/>
      <c r="F136" s="9619"/>
      <c r="G136" s="9620"/>
      <c r="H136" s="9621"/>
      <c r="I136" s="9622"/>
      <c r="J136" s="9623"/>
      <c r="K136" s="9624"/>
    </row>
    <row r="137" ht="24" customHeight="1">
      <c r="A137" s="9625"/>
      <c r="B137" s="9626"/>
      <c r="C137" s="9627" t="s">
        <v>734</v>
      </c>
      <c r="D137" s="7442">
        <f>D136-D135</f>
        <v>0.180000000000007</v>
      </c>
      <c r="E137" s="9628"/>
      <c r="F137" s="9629"/>
      <c r="G137" s="9630"/>
      <c r="H137" s="9631"/>
      <c r="I137" s="9632"/>
      <c r="J137" s="9633"/>
      <c r="K137" s="9634"/>
    </row>
    <row r="138" ht="24" customHeight="1">
      <c r="A138" s="9635"/>
      <c r="B138" s="9636"/>
      <c r="C138" s="9637" t="s">
        <v>735</v>
      </c>
      <c r="D138" s="7941">
        <f>IF(D135=0,0,D136/D135-1)*100</f>
        <v>0.068472306755929</v>
      </c>
      <c r="E138" s="9638" t="s">
        <v>654</v>
      </c>
      <c r="F138" s="9639">
        <v>0</v>
      </c>
      <c r="G138" s="9640">
        <v>20</v>
      </c>
      <c r="H138" s="9641" t="s">
        <v>655</v>
      </c>
      <c r="I138" s="9642"/>
      <c r="J138" s="9643"/>
      <c r="K138" s="9644"/>
    </row>
    <row r="139" ht="24" customHeight="1">
      <c r="A139" s="9645" t="s">
        <v>938</v>
      </c>
      <c r="B139" s="9646" t="s">
        <v>939</v>
      </c>
      <c r="C139" s="9647" t="s">
        <v>662</v>
      </c>
      <c r="D139" s="9648">
        <v>100</v>
      </c>
      <c r="E139" s="9649"/>
      <c r="F139" s="9650"/>
      <c r="G139" s="9651"/>
      <c r="H139" s="9652"/>
      <c r="I139" s="9653"/>
      <c r="J139" s="9654"/>
      <c r="K139" s="9655"/>
    </row>
    <row r="140" ht="24" customHeight="1">
      <c r="A140" s="9656"/>
      <c r="B140" s="9657"/>
      <c r="C140" s="9658" t="s">
        <v>81</v>
      </c>
      <c r="D140" s="9659">
        <v>100</v>
      </c>
      <c r="E140" s="9660"/>
      <c r="F140" s="9661"/>
      <c r="G140" s="9662"/>
      <c r="H140" s="9663"/>
      <c r="I140" s="9664"/>
      <c r="J140" s="9665"/>
      <c r="K140" s="9666"/>
    </row>
    <row r="141" ht="24" customHeight="1">
      <c r="A141" s="9667"/>
      <c r="B141" s="9668"/>
      <c r="C141" s="9669" t="s">
        <v>734</v>
      </c>
      <c r="D141" s="7442">
        <f>D140-D139</f>
        <v>0</v>
      </c>
      <c r="E141" s="9670"/>
      <c r="F141" s="9671"/>
      <c r="G141" s="9672"/>
      <c r="H141" s="9673"/>
      <c r="I141" s="9674"/>
      <c r="J141" s="9675"/>
      <c r="K141" s="9676"/>
    </row>
    <row r="142" ht="24" customHeight="1">
      <c r="A142" s="9677"/>
      <c r="B142" s="9678"/>
      <c r="C142" s="9679" t="s">
        <v>735</v>
      </c>
      <c r="D142" s="7941">
        <f>IF(D139=0,0,D140/D139-1)*100</f>
        <v>0</v>
      </c>
      <c r="E142" s="9680" t="s">
        <v>654</v>
      </c>
      <c r="F142" s="9681">
        <v>0</v>
      </c>
      <c r="G142" s="9682">
        <v>20</v>
      </c>
      <c r="H142" s="9683" t="s">
        <v>655</v>
      </c>
      <c r="I142" s="9684"/>
      <c r="J142" s="9685"/>
      <c r="K142" s="9686"/>
    </row>
    <row r="143" ht="24" customHeight="1">
      <c r="A143" s="9687" t="s">
        <v>940</v>
      </c>
      <c r="B143" s="9688" t="s">
        <v>941</v>
      </c>
      <c r="C143" s="9689" t="s">
        <v>662</v>
      </c>
      <c r="D143" s="9690">
        <v>118</v>
      </c>
      <c r="E143" s="9691"/>
      <c r="F143" s="9692"/>
      <c r="G143" s="9693"/>
      <c r="H143" s="9694"/>
      <c r="I143" s="9695"/>
      <c r="J143" s="9696"/>
      <c r="K143" s="9697"/>
    </row>
    <row r="144" ht="24" customHeight="1">
      <c r="A144" s="9698"/>
      <c r="B144" s="9699"/>
      <c r="C144" s="9700" t="s">
        <v>81</v>
      </c>
      <c r="D144" s="9701">
        <v>118</v>
      </c>
      <c r="E144" s="9702"/>
      <c r="F144" s="9703"/>
      <c r="G144" s="9704"/>
      <c r="H144" s="9705"/>
      <c r="I144" s="9706"/>
      <c r="J144" s="9707"/>
      <c r="K144" s="9708"/>
    </row>
    <row r="145" ht="24" customHeight="1">
      <c r="A145" s="9709"/>
      <c r="B145" s="9710"/>
      <c r="C145" s="9711" t="s">
        <v>734</v>
      </c>
      <c r="D145" s="7442">
        <f>D144-D143</f>
        <v>0</v>
      </c>
      <c r="E145" s="9712"/>
      <c r="F145" s="9713"/>
      <c r="G145" s="9714"/>
      <c r="H145" s="9715"/>
      <c r="I145" s="9716"/>
      <c r="J145" s="9717"/>
      <c r="K145" s="9718"/>
    </row>
    <row r="146" ht="24" customHeight="1">
      <c r="A146" s="9719"/>
      <c r="B146" s="9720"/>
      <c r="C146" s="9721" t="s">
        <v>735</v>
      </c>
      <c r="D146" s="7941">
        <f>IF(D143=0,0,D144/D143-1)*100</f>
        <v>0</v>
      </c>
      <c r="E146" s="9722" t="s">
        <v>654</v>
      </c>
      <c r="F146" s="9723">
        <v>0</v>
      </c>
      <c r="G146" s="9724">
        <v>20</v>
      </c>
      <c r="H146" s="9725" t="s">
        <v>655</v>
      </c>
      <c r="I146" s="9726"/>
      <c r="J146" s="9727"/>
      <c r="K146" s="9728"/>
    </row>
    <row r="147" ht="24" customHeight="1">
      <c r="A147" s="9729" t="s">
        <v>942</v>
      </c>
      <c r="B147" s="9730" t="s">
        <v>943</v>
      </c>
      <c r="C147" s="9731" t="s">
        <v>662</v>
      </c>
      <c r="D147" s="9732">
        <v>50.1</v>
      </c>
      <c r="E147" s="9733"/>
      <c r="F147" s="9734"/>
      <c r="G147" s="9735"/>
      <c r="H147" s="9736"/>
      <c r="I147" s="9737"/>
      <c r="J147" s="9738"/>
      <c r="K147" s="9739"/>
    </row>
    <row r="148" ht="24" customHeight="1">
      <c r="A148" s="9740"/>
      <c r="B148" s="9741"/>
      <c r="C148" s="9742" t="s">
        <v>81</v>
      </c>
      <c r="D148" s="9743">
        <v>50.13</v>
      </c>
      <c r="E148" s="9744"/>
      <c r="F148" s="9745"/>
      <c r="G148" s="9746"/>
      <c r="H148" s="9747"/>
      <c r="I148" s="9748"/>
      <c r="J148" s="9749"/>
      <c r="K148" s="9750"/>
    </row>
    <row r="149" ht="24" customHeight="1">
      <c r="A149" s="9751"/>
      <c r="B149" s="9752"/>
      <c r="C149" s="9753" t="s">
        <v>734</v>
      </c>
      <c r="D149" s="7442">
        <f>D148-D147</f>
        <v>0.0300000000000011</v>
      </c>
      <c r="E149" s="9754"/>
      <c r="F149" s="9755"/>
      <c r="G149" s="9756"/>
      <c r="H149" s="9757"/>
      <c r="I149" s="9758"/>
      <c r="J149" s="9759"/>
      <c r="K149" s="9760"/>
    </row>
    <row r="150" ht="24" customHeight="1">
      <c r="A150" s="9761"/>
      <c r="B150" s="9762"/>
      <c r="C150" s="9763" t="s">
        <v>735</v>
      </c>
      <c r="D150" s="7442">
        <f>IF(D147=0,0,D148/D147-1)*100</f>
        <v>0.0598802395209708</v>
      </c>
      <c r="E150" s="9764" t="s">
        <v>654</v>
      </c>
      <c r="F150" s="9765">
        <v>0</v>
      </c>
      <c r="G150" s="9766">
        <v>20</v>
      </c>
      <c r="H150" s="9767" t="s">
        <v>655</v>
      </c>
      <c r="I150" s="9768"/>
      <c r="J150" s="9769"/>
      <c r="K150" s="9770"/>
    </row>
    <row r="151" ht="24" customHeight="1">
      <c r="A151" s="9771" t="s">
        <v>944</v>
      </c>
      <c r="B151" s="9772"/>
      <c r="C151" s="9773"/>
      <c r="D151" s="9774"/>
      <c r="E151" s="9775"/>
      <c r="F151" s="9776"/>
      <c r="G151" s="9777"/>
      <c r="H151" s="9778"/>
      <c r="I151" s="9779"/>
      <c r="J151" s="9780"/>
      <c r="K151" s="9781"/>
    </row>
    <row r="152" ht="24" customHeight="1">
      <c r="A152" s="9782" t="s">
        <v>945</v>
      </c>
      <c r="B152" s="9783" t="s">
        <v>946</v>
      </c>
      <c r="C152" s="9784" t="s">
        <v>662</v>
      </c>
      <c r="D152" s="7442">
        <f>IF(D119-D123=0,0,D15/(D119-D123))</f>
        <v>262.88</v>
      </c>
      <c r="E152" s="9785" t="s">
        <v>654</v>
      </c>
      <c r="F152" s="9786">
        <f>D135*0.9</f>
        <v>236.592</v>
      </c>
      <c r="G152" s="9787">
        <f>D135*1.1</f>
        <v>289.168</v>
      </c>
      <c r="H152" s="9788" t="s">
        <v>655</v>
      </c>
      <c r="I152" s="9789"/>
      <c r="J152" s="9790"/>
      <c r="K152" s="9791"/>
    </row>
    <row r="153" ht="24" customHeight="1">
      <c r="A153" s="9792"/>
      <c r="B153" s="9793"/>
      <c r="C153" s="9794" t="s">
        <v>81</v>
      </c>
      <c r="D153" s="7442">
        <f>IF((D120-D124)=0,0,D16/(D120-D124))</f>
        <v>263.06</v>
      </c>
      <c r="E153" s="9795" t="s">
        <v>654</v>
      </c>
      <c r="F153" s="9796">
        <f>D136*0.9</f>
        <v>236.754</v>
      </c>
      <c r="G153" s="9797">
        <f>D136*1.1</f>
        <v>289.366</v>
      </c>
      <c r="H153" s="9798" t="s">
        <v>655</v>
      </c>
      <c r="I153" s="9799"/>
      <c r="J153" s="9800"/>
      <c r="K153" s="9801"/>
    </row>
    <row r="154" ht="24" customHeight="1">
      <c r="A154" s="9802"/>
      <c r="B154" s="9803"/>
      <c r="C154" s="9804" t="s">
        <v>734</v>
      </c>
      <c r="D154" s="7442">
        <f>D153-D152</f>
        <v>0.180000000000007</v>
      </c>
      <c r="E154" s="9805"/>
      <c r="F154" s="9806"/>
      <c r="G154" s="9807"/>
      <c r="H154" s="9808"/>
      <c r="I154" s="9809"/>
      <c r="J154" s="9810"/>
      <c r="K154" s="9811"/>
    </row>
    <row r="155" ht="24" customHeight="1">
      <c r="A155" s="9812" t="s">
        <v>947</v>
      </c>
      <c r="B155" s="9813" t="s">
        <v>948</v>
      </c>
      <c r="C155" s="9814" t="s">
        <v>662</v>
      </c>
      <c r="D155" s="7442">
        <f>IF(D123=0,0,D19/D123)</f>
        <v>100</v>
      </c>
      <c r="E155" s="9815" t="s">
        <v>654</v>
      </c>
      <c r="F155" s="9816">
        <v>100</v>
      </c>
      <c r="G155" s="9817">
        <v>500</v>
      </c>
      <c r="H155" s="9818" t="s">
        <v>655</v>
      </c>
      <c r="I155" s="9819"/>
      <c r="J155" s="9820"/>
      <c r="K155" s="9821"/>
    </row>
    <row r="156" ht="24" customHeight="1">
      <c r="A156" s="9822"/>
      <c r="B156" s="9823"/>
      <c r="C156" s="9824" t="s">
        <v>81</v>
      </c>
      <c r="D156" s="7442">
        <f>IF(D124=0,0,D20/D124)</f>
        <v>100</v>
      </c>
      <c r="E156" s="9825" t="s">
        <v>654</v>
      </c>
      <c r="F156" s="9826">
        <v>100</v>
      </c>
      <c r="G156" s="9827">
        <v>500</v>
      </c>
      <c r="H156" s="9828" t="s">
        <v>655</v>
      </c>
      <c r="I156" s="9829"/>
      <c r="J156" s="9830"/>
      <c r="K156" s="9831"/>
    </row>
    <row r="157" ht="24" customHeight="1">
      <c r="A157" s="9832" t="s">
        <v>949</v>
      </c>
      <c r="B157" s="9833" t="s">
        <v>950</v>
      </c>
      <c r="C157" s="9834" t="s">
        <v>662</v>
      </c>
      <c r="D157" s="7442">
        <f>IF(D127=0,0,D23/D127)</f>
        <v>1857.14285714286</v>
      </c>
      <c r="E157" s="9835" t="s">
        <v>654</v>
      </c>
      <c r="F157" s="9836">
        <v>1000</v>
      </c>
      <c r="G157" s="9837">
        <v>150000</v>
      </c>
      <c r="H157" s="9838" t="s">
        <v>655</v>
      </c>
      <c r="I157" s="9839"/>
      <c r="J157" s="9840"/>
      <c r="K157" s="9841"/>
    </row>
    <row r="158" ht="24" customHeight="1">
      <c r="A158" s="9842"/>
      <c r="B158" s="9843"/>
      <c r="C158" s="9844" t="s">
        <v>81</v>
      </c>
      <c r="D158" s="7442">
        <f>IF(D128=0,0,D24/D128)</f>
        <v>2205.07166482911</v>
      </c>
      <c r="E158" s="9845" t="s">
        <v>654</v>
      </c>
      <c r="F158" s="9846">
        <v>1000</v>
      </c>
      <c r="G158" s="9847">
        <v>150000</v>
      </c>
      <c r="H158" s="9848" t="s">
        <v>655</v>
      </c>
      <c r="I158" s="9849"/>
      <c r="J158" s="9850"/>
      <c r="K158" s="9851"/>
    </row>
    <row r="159" ht="24" customHeight="1">
      <c r="A159" s="9852" t="s">
        <v>951</v>
      </c>
      <c r="B159" s="9853" t="s">
        <v>952</v>
      </c>
      <c r="C159" s="9854" t="s">
        <v>662</v>
      </c>
      <c r="D159" s="7442">
        <f>IF(D131=0,0,D31/D131)/12</f>
        <v>110.5702759138</v>
      </c>
      <c r="E159" s="9855" t="s">
        <v>654</v>
      </c>
      <c r="F159" s="9856">
        <f>IF(D143&lt;=108,98,D143*0.9)</f>
        <v>106.2</v>
      </c>
      <c r="G159" s="9857">
        <f>D143*1.1</f>
        <v>129.8</v>
      </c>
      <c r="H159" s="9858" t="s">
        <v>655</v>
      </c>
      <c r="I159" s="9859"/>
      <c r="J159" s="9860"/>
      <c r="K159" s="9861"/>
    </row>
    <row r="160" ht="24" customHeight="1">
      <c r="A160" s="9862"/>
      <c r="B160" s="9863"/>
      <c r="C160" s="9864" t="s">
        <v>81</v>
      </c>
      <c r="D160" s="7442">
        <f>IF(D132=0,0,D32/D132)/12</f>
        <v>96.7988442717899</v>
      </c>
      <c r="E160" s="9865" t="s">
        <v>654</v>
      </c>
      <c r="F160" s="9866">
        <f>IF(D144&lt;=108,98,D144*0.9)</f>
        <v>106.2</v>
      </c>
      <c r="G160" s="9867">
        <f>D144*1.1</f>
        <v>129.8</v>
      </c>
      <c r="H160" s="9868" t="s">
        <v>865</v>
      </c>
      <c r="I160" s="9869" t="s">
        <v>953</v>
      </c>
      <c r="J160" s="9870" t="s">
        <v>899</v>
      </c>
      <c r="K160" s="9871" t="s">
        <v>900</v>
      </c>
    </row>
    <row r="161" ht="24" customHeight="1">
      <c r="A161" s="9872"/>
      <c r="B161" s="9873"/>
      <c r="C161" s="9874" t="s">
        <v>735</v>
      </c>
      <c r="D161" s="7442">
        <f>IF(D159=0,0,(D160-D159)/D159)*100</f>
        <v>-12.454912975659</v>
      </c>
      <c r="E161" s="9875" t="s">
        <v>654</v>
      </c>
      <c r="F161" s="9876">
        <v>0</v>
      </c>
      <c r="G161" s="9877">
        <v>15</v>
      </c>
      <c r="H161" s="9878" t="s">
        <v>865</v>
      </c>
      <c r="I161" s="9879" t="s">
        <v>954</v>
      </c>
      <c r="J161" s="9880"/>
      <c r="K161" s="9881"/>
    </row>
    <row r="162" ht="24" customHeight="1">
      <c r="A162" s="9882" t="s">
        <v>955</v>
      </c>
      <c r="B162" s="9883" t="s">
        <v>956</v>
      </c>
      <c r="C162" s="9884" t="s">
        <v>662</v>
      </c>
      <c r="D162" s="7442">
        <f>IF(D131=0,0,D73/D131)/12</f>
        <v>110.32</v>
      </c>
      <c r="E162" s="9885" t="s">
        <v>654</v>
      </c>
      <c r="F162" s="9886">
        <f>IF(D143&lt;=108,98,D143*0.9)</f>
        <v>106.2</v>
      </c>
      <c r="G162" s="9887">
        <f>D143*1.1</f>
        <v>129.8</v>
      </c>
      <c r="H162" s="9888" t="s">
        <v>655</v>
      </c>
      <c r="I162" s="9889"/>
      <c r="J162" s="9890"/>
      <c r="K162" s="9891"/>
    </row>
    <row r="163" ht="24" customHeight="1">
      <c r="A163" s="9892"/>
      <c r="B163" s="9893"/>
      <c r="C163" s="9894" t="s">
        <v>81</v>
      </c>
      <c r="D163" s="7442">
        <f>IF(D132=0,0,D74/D132)/12</f>
        <v>118.04</v>
      </c>
      <c r="E163" s="9895" t="s">
        <v>654</v>
      </c>
      <c r="F163" s="9896">
        <f>IF(D144&lt;=108,98,D144*0.9)</f>
        <v>106.2</v>
      </c>
      <c r="G163" s="9897">
        <f>D144*1.1</f>
        <v>129.8</v>
      </c>
      <c r="H163" s="9898" t="s">
        <v>655</v>
      </c>
      <c r="I163" s="9899"/>
      <c r="J163" s="9900"/>
      <c r="K163" s="9901"/>
    </row>
    <row r="164" ht="24" customHeight="1">
      <c r="A164" s="9902"/>
      <c r="B164" s="9903"/>
      <c r="C164" s="9904" t="s">
        <v>734</v>
      </c>
      <c r="D164" s="7442">
        <f>D163-D162</f>
        <v>7.72000000000001</v>
      </c>
      <c r="E164" s="9905"/>
      <c r="F164" s="9906"/>
      <c r="G164" s="9907"/>
      <c r="H164" s="9908"/>
      <c r="I164" s="9909"/>
      <c r="J164" s="9910"/>
      <c r="K164" s="9911"/>
    </row>
    <row r="165" ht="24" customHeight="1">
      <c r="A165" s="9912"/>
      <c r="B165" s="9913"/>
      <c r="C165" s="9914" t="s">
        <v>735</v>
      </c>
      <c r="D165" s="7442">
        <f>IF(D162=0,0,D164/D162)</f>
        <v>0.0699782451051488</v>
      </c>
      <c r="E165" s="9915" t="s">
        <v>654</v>
      </c>
      <c r="F165" s="9916">
        <v>0</v>
      </c>
      <c r="G165" s="9917">
        <v>15</v>
      </c>
      <c r="H165" s="9918" t="s">
        <v>655</v>
      </c>
      <c r="I165" s="9919"/>
      <c r="J165" s="9920"/>
      <c r="K165" s="9921"/>
    </row>
    <row r="166" ht="24" customHeight="1">
      <c r="A166" s="9922" t="s">
        <v>957</v>
      </c>
      <c r="B166" s="9923" t="s">
        <v>958</v>
      </c>
      <c r="C166" s="9924" t="s">
        <v>662</v>
      </c>
      <c r="D166" s="7442">
        <f>D162-D159</f>
        <v>-0.25027591379974</v>
      </c>
      <c r="E166" s="9925" t="s">
        <v>654</v>
      </c>
      <c r="F166" s="9926">
        <v>-10</v>
      </c>
      <c r="G166" s="9927">
        <v>10</v>
      </c>
      <c r="H166" s="9928" t="s">
        <v>655</v>
      </c>
      <c r="I166" s="9929"/>
      <c r="J166" s="9930"/>
      <c r="K166" s="9931"/>
    </row>
    <row r="167" ht="24" customHeight="1">
      <c r="A167" s="9932"/>
      <c r="B167" s="9933"/>
      <c r="C167" s="9934" t="s">
        <v>81</v>
      </c>
      <c r="D167" s="7941">
        <f>D163-D160</f>
        <v>21.2411557282101</v>
      </c>
      <c r="E167" s="9935" t="s">
        <v>654</v>
      </c>
      <c r="F167" s="9936">
        <v>-10</v>
      </c>
      <c r="G167" s="9937">
        <v>10</v>
      </c>
      <c r="H167" s="9938" t="s">
        <v>865</v>
      </c>
      <c r="I167" s="9939" t="s">
        <v>959</v>
      </c>
      <c r="J167" s="9940"/>
      <c r="K167" s="9941"/>
    </row>
    <row r="168" ht="24" customHeight="1">
      <c r="A168" s="9942" t="s">
        <v>960</v>
      </c>
      <c r="B168" s="9943" t="s">
        <v>961</v>
      </c>
      <c r="C168" s="9944" t="s">
        <v>662</v>
      </c>
      <c r="D168" s="7952">
        <f>IF(D73=0,0,D31*100/D73)</f>
        <v>100.226863591189</v>
      </c>
      <c r="E168" s="9945" t="s">
        <v>654</v>
      </c>
      <c r="F168" s="9946">
        <v>98</v>
      </c>
      <c r="G168" s="9947">
        <v>105</v>
      </c>
      <c r="H168" s="9948" t="s">
        <v>655</v>
      </c>
      <c r="I168" s="9949"/>
      <c r="J168" s="9950"/>
      <c r="K168" s="9951"/>
    </row>
    <row r="169" ht="24" customHeight="1">
      <c r="A169" s="9952"/>
      <c r="B169" s="9953"/>
      <c r="C169" s="9954" t="s">
        <v>81</v>
      </c>
      <c r="D169" s="7941">
        <f>IF(D74=0,0,D32*100/D74)</f>
        <v>82.0051205284564</v>
      </c>
      <c r="E169" s="9955" t="s">
        <v>654</v>
      </c>
      <c r="F169" s="9956">
        <v>98</v>
      </c>
      <c r="G169" s="9957">
        <v>105</v>
      </c>
      <c r="H169" s="9958" t="s">
        <v>865</v>
      </c>
      <c r="I169" s="9959" t="s">
        <v>953</v>
      </c>
      <c r="J169" s="9960"/>
      <c r="K169" s="9961"/>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A34"/>
    <mergeCell ref="B31:B34"/>
    <mergeCell ref="A35:A38"/>
    <mergeCell ref="B35:B38"/>
    <mergeCell ref="A39:A42"/>
    <mergeCell ref="B39:B42"/>
    <mergeCell ref="A43:A48"/>
    <mergeCell ref="B43:B48"/>
    <mergeCell ref="A49:A52"/>
    <mergeCell ref="B49:B52"/>
    <mergeCell ref="A53:A56"/>
    <mergeCell ref="B53:B56"/>
    <mergeCell ref="A57:A59"/>
    <mergeCell ref="B57:B59"/>
    <mergeCell ref="A60:A63"/>
    <mergeCell ref="B60:B63"/>
    <mergeCell ref="A64:A67"/>
    <mergeCell ref="B64:B67"/>
    <mergeCell ref="A68:I68"/>
    <mergeCell ref="A69:A72"/>
    <mergeCell ref="B69:B72"/>
    <mergeCell ref="A73:A76"/>
    <mergeCell ref="B73:B76"/>
    <mergeCell ref="A77:A80"/>
    <mergeCell ref="B77:B80"/>
    <mergeCell ref="A81:A84"/>
    <mergeCell ref="B81:B84"/>
    <mergeCell ref="A85:A88"/>
    <mergeCell ref="B85:B88"/>
    <mergeCell ref="A89:A92"/>
    <mergeCell ref="B89:B92"/>
    <mergeCell ref="A93:I93"/>
    <mergeCell ref="A94:A97"/>
    <mergeCell ref="B94:B97"/>
    <mergeCell ref="A98:A101"/>
    <mergeCell ref="B98:B101"/>
    <mergeCell ref="A102:A105"/>
    <mergeCell ref="B102:B105"/>
    <mergeCell ref="A106:A109"/>
    <mergeCell ref="B106:B109"/>
    <mergeCell ref="A110:A113"/>
    <mergeCell ref="B110:B113"/>
    <mergeCell ref="A114:I114"/>
    <mergeCell ref="A115:A118"/>
    <mergeCell ref="B115:B118"/>
    <mergeCell ref="A119:A122"/>
    <mergeCell ref="B119:B122"/>
    <mergeCell ref="A123:A126"/>
    <mergeCell ref="B123:B126"/>
    <mergeCell ref="A127:A130"/>
    <mergeCell ref="B127:B130"/>
    <mergeCell ref="A131:A134"/>
    <mergeCell ref="B131:B134"/>
    <mergeCell ref="A135:A138"/>
    <mergeCell ref="B135:B138"/>
    <mergeCell ref="A139:A142"/>
    <mergeCell ref="B139:B142"/>
    <mergeCell ref="A143:A146"/>
    <mergeCell ref="B143:B146"/>
    <mergeCell ref="A147:A150"/>
    <mergeCell ref="B147:B150"/>
    <mergeCell ref="A151:I151"/>
    <mergeCell ref="A152:A154"/>
    <mergeCell ref="B152:B154"/>
    <mergeCell ref="A155:A156"/>
    <mergeCell ref="B155:B156"/>
    <mergeCell ref="A157:A158"/>
    <mergeCell ref="B157:B158"/>
    <mergeCell ref="A159:A161"/>
    <mergeCell ref="B159:B161"/>
    <mergeCell ref="A162:A165"/>
    <mergeCell ref="B162:B165"/>
    <mergeCell ref="A166:A167"/>
    <mergeCell ref="B166:B167"/>
    <mergeCell ref="A168:A169"/>
    <mergeCell ref="B168:B169"/>
  </mergeCells>
  <pageMargins left="1.18110236220472" right="1.18110236220472" top="1.18110236220472" bottom="1.18110236220472" header="0.51181" footer="0.51181"/>
  <pageSetup paperSize="9" pageOrder="overThenDown" orientation="portrait" errors="blank"/>
</worksheet>
</file>

<file path=xl/worksheets/sheet22.xml><?xml version="1.0" encoding="utf-8"?>
<worksheet xmlns="http://schemas.openxmlformats.org/spreadsheetml/2006/main" xmlns:r="http://schemas.openxmlformats.org/officeDocument/2006/relationships">
  <dimension ref="A1:K82"/>
  <sheetViews>
    <sheetView topLeftCell="A1" zoomScaleNormal="100" zoomScalePageLayoutView="60" workbookViewId="0">
      <pane topLeftCell="F69" activePane="bottomRight" state="frozen"/>
      <selection activeCell="A1" sqref="A1"/>
    </sheetView>
  </sheetViews>
  <sheetFormatPr defaultColWidth="8" defaultRowHeight="14.25"/>
  <cols>
    <col min="1" max="1" width="31.9803921568627" style="16"/>
    <col min="2" max="2" width="20.7921568627451" style="16"/>
    <col min="3" max="3" width="27.2470588235294" style="16"/>
    <col min="4" max="4" width="24.9529411764706" style="16"/>
    <col min="5" max="5" width="5.73333333333333" style="16"/>
    <col min="6" max="6" width="7.45490196078431" style="16"/>
    <col min="7" max="7" width="8.74509803921569" style="16"/>
    <col min="8" max="8" width="6.73725490196078" style="16"/>
    <col min="9" max="9" width="31.9803921568627" style="16"/>
    <col min="10" max="10" width="31.9803921568627" style="16"/>
    <col min="11" max="11" width="31.9803921568627" style="16"/>
  </cols>
  <sheetData>
    <row r="1" ht="30.75" customHeight="1">
      <c r="A1" s="9962" t="s">
        <v>962</v>
      </c>
      <c r="B1" s="9963"/>
      <c r="C1" s="9964"/>
      <c r="D1" s="9965"/>
      <c r="E1" s="9966"/>
      <c r="F1" s="9967"/>
      <c r="G1" s="9968"/>
      <c r="H1" s="9969"/>
      <c r="I1" s="9970"/>
      <c r="J1" s="9971"/>
      <c r="K1" s="9972"/>
    </row>
    <row r="2" ht="11.25" customHeight="1">
      <c r="A2" s="9973" t="s">
        <v>963</v>
      </c>
      <c r="B2" s="9974"/>
      <c r="C2" s="9975"/>
      <c r="D2" s="9976"/>
      <c r="E2" s="9977"/>
      <c r="F2" s="9978"/>
      <c r="G2" s="9979"/>
      <c r="H2" s="9980"/>
      <c r="I2" s="9981"/>
      <c r="J2" s="9982"/>
      <c r="K2" s="9983"/>
    </row>
    <row r="3" ht="12.75" customHeight="1">
      <c r="A3" s="9984" t="s">
        <v>50</v>
      </c>
      <c r="B3" s="9985"/>
      <c r="C3" s="9986"/>
      <c r="D3" s="9987"/>
      <c r="E3" s="9988"/>
      <c r="F3" s="9989"/>
      <c r="G3" s="9990"/>
      <c r="H3" s="9991"/>
      <c r="I3" s="9992"/>
      <c r="J3" s="9993"/>
      <c r="K3" s="9994" t="s">
        <v>636</v>
      </c>
    </row>
    <row r="4" ht="22.5" customHeight="1">
      <c r="A4" s="9995" t="s">
        <v>355</v>
      </c>
      <c r="B4" s="9996" t="s">
        <v>637</v>
      </c>
      <c r="C4" s="9997" t="s">
        <v>638</v>
      </c>
      <c r="D4" s="9998" t="s">
        <v>639</v>
      </c>
      <c r="E4" s="9999" t="s">
        <v>640</v>
      </c>
      <c r="F4" s="10000" t="s">
        <v>641</v>
      </c>
      <c r="G4" s="10001"/>
      <c r="H4" s="10002" t="s">
        <v>642</v>
      </c>
      <c r="I4" s="10003" t="s">
        <v>643</v>
      </c>
      <c r="J4" s="10004" t="s">
        <v>644</v>
      </c>
      <c r="K4" s="10005" t="s">
        <v>645</v>
      </c>
    </row>
    <row r="5" ht="22.5" customHeight="1">
      <c r="A5" s="10006"/>
      <c r="B5" s="10007"/>
      <c r="C5" s="10008"/>
      <c r="D5" s="10009"/>
      <c r="E5" s="10010"/>
      <c r="F5" s="10011" t="s">
        <v>646</v>
      </c>
      <c r="G5" s="10012" t="s">
        <v>647</v>
      </c>
      <c r="H5" s="10013"/>
      <c r="I5" s="10014"/>
      <c r="J5" s="10015"/>
      <c r="K5" s="10016"/>
    </row>
    <row r="6" ht="22.5" customHeight="1">
      <c r="A6" s="10017" t="s">
        <v>648</v>
      </c>
      <c r="B6" s="10018"/>
      <c r="C6" s="10019"/>
      <c r="D6" s="10020"/>
      <c r="E6" s="10021"/>
      <c r="F6" s="10022"/>
      <c r="G6" s="10023"/>
      <c r="H6" s="10024"/>
      <c r="I6" s="10025"/>
      <c r="J6" s="10026"/>
      <c r="K6" s="10027"/>
    </row>
    <row r="7" ht="22.5" customHeight="1">
      <c r="A7" s="10028" t="s">
        <v>862</v>
      </c>
      <c r="B7" s="10029" t="s">
        <v>650</v>
      </c>
      <c r="C7" s="10030" t="s">
        <v>651</v>
      </c>
      <c r="D7" s="7442">
        <v>73825700.37</v>
      </c>
      <c r="E7" s="10031"/>
      <c r="F7" s="10032"/>
      <c r="G7" s="10033"/>
      <c r="H7" s="10034"/>
      <c r="I7" s="10035"/>
      <c r="J7" s="10036"/>
      <c r="K7" s="10037"/>
    </row>
    <row r="8" ht="22.5" customHeight="1">
      <c r="A8" s="10038"/>
      <c r="B8" s="10039"/>
      <c r="C8" s="10040" t="s">
        <v>652</v>
      </c>
      <c r="D8" s="7442">
        <v>73825700.37</v>
      </c>
      <c r="E8" s="10041"/>
      <c r="F8" s="10042"/>
      <c r="G8" s="10043"/>
      <c r="H8" s="10044"/>
      <c r="I8" s="10045"/>
      <c r="J8" s="10046"/>
      <c r="K8" s="10047"/>
    </row>
    <row r="9" ht="22.5" customHeight="1">
      <c r="A9" s="10048"/>
      <c r="B9" s="10049"/>
      <c r="C9" s="10050" t="s">
        <v>653</v>
      </c>
      <c r="D9" s="7442">
        <f>D8-D7</f>
        <v>0</v>
      </c>
      <c r="E9" s="10051" t="s">
        <v>654</v>
      </c>
      <c r="F9" s="10052">
        <v>0</v>
      </c>
      <c r="G9" s="10053">
        <v>0</v>
      </c>
      <c r="H9" s="10054" t="s">
        <v>655</v>
      </c>
      <c r="I9" s="10055"/>
      <c r="J9" s="10056"/>
      <c r="K9" s="10057"/>
    </row>
    <row r="10" ht="22.5" customHeight="1">
      <c r="A10" s="10058" t="s">
        <v>656</v>
      </c>
      <c r="B10" s="10059" t="s">
        <v>657</v>
      </c>
      <c r="C10" s="10060" t="s">
        <v>658</v>
      </c>
      <c r="D10" s="7442">
        <v>0</v>
      </c>
      <c r="E10" s="10061"/>
      <c r="F10" s="10062"/>
      <c r="G10" s="10063"/>
      <c r="H10" s="10064"/>
      <c r="I10" s="10065"/>
      <c r="J10" s="10066"/>
      <c r="K10" s="10067"/>
    </row>
    <row r="11" ht="22.5" customHeight="1">
      <c r="A11" s="10068"/>
      <c r="B11" s="10069"/>
      <c r="C11" s="10070" t="s">
        <v>659</v>
      </c>
      <c r="D11" s="10071">
        <v>0</v>
      </c>
      <c r="E11" s="10072"/>
      <c r="F11" s="10073"/>
      <c r="G11" s="10074"/>
      <c r="H11" s="10075"/>
      <c r="I11" s="10076"/>
      <c r="J11" s="10077"/>
      <c r="K11" s="10078"/>
    </row>
    <row r="12" ht="22.5" customHeight="1">
      <c r="A12" s="10079"/>
      <c r="B12" s="10080"/>
      <c r="C12" s="10081" t="s">
        <v>653</v>
      </c>
      <c r="D12" s="7941">
        <f>D11-D10</f>
        <v>0</v>
      </c>
      <c r="E12" s="10082" t="s">
        <v>654</v>
      </c>
      <c r="F12" s="10083">
        <v>0</v>
      </c>
      <c r="G12" s="10084">
        <v>0</v>
      </c>
      <c r="H12" s="10085" t="s">
        <v>655</v>
      </c>
      <c r="I12" s="10086"/>
      <c r="J12" s="10087"/>
      <c r="K12" s="10088"/>
    </row>
    <row r="13" ht="22.5" customHeight="1">
      <c r="A13" s="10089" t="s">
        <v>660</v>
      </c>
      <c r="B13" s="10090" t="s">
        <v>661</v>
      </c>
      <c r="C13" s="10091" t="s">
        <v>662</v>
      </c>
      <c r="D13" s="7952">
        <v>71660000</v>
      </c>
      <c r="E13" s="10092"/>
      <c r="F13" s="10093"/>
      <c r="G13" s="10094"/>
      <c r="H13" s="10095"/>
      <c r="I13" s="10096"/>
      <c r="J13" s="10097"/>
      <c r="K13" s="10098"/>
    </row>
    <row r="14" ht="22.5" customHeight="1">
      <c r="A14" s="10099"/>
      <c r="B14" s="10100"/>
      <c r="C14" s="10101" t="s">
        <v>663</v>
      </c>
      <c r="D14" s="10102">
        <v>71660000</v>
      </c>
      <c r="E14" s="10103"/>
      <c r="F14" s="10104"/>
      <c r="G14" s="10105"/>
      <c r="H14" s="10106"/>
      <c r="I14" s="10107"/>
      <c r="J14" s="10108"/>
      <c r="K14" s="10109"/>
    </row>
    <row r="15" ht="22.5" customHeight="1">
      <c r="A15" s="10110"/>
      <c r="B15" s="10111"/>
      <c r="C15" s="10112" t="s">
        <v>653</v>
      </c>
      <c r="D15" s="7442">
        <f>D14-D13</f>
        <v>0</v>
      </c>
      <c r="E15" s="10113" t="s">
        <v>654</v>
      </c>
      <c r="F15" s="10114">
        <v>0</v>
      </c>
      <c r="G15" s="10115">
        <v>0</v>
      </c>
      <c r="H15" s="10116" t="s">
        <v>655</v>
      </c>
      <c r="I15" s="10117"/>
      <c r="J15" s="10118"/>
      <c r="K15" s="10119"/>
    </row>
    <row r="16" ht="22.5" customHeight="1">
      <c r="A16" s="10120" t="s">
        <v>677</v>
      </c>
      <c r="B16" s="10121"/>
      <c r="C16" s="10122"/>
      <c r="D16" s="10123"/>
      <c r="E16" s="10124"/>
      <c r="F16" s="10125"/>
      <c r="G16" s="10126"/>
      <c r="H16" s="10127"/>
      <c r="I16" s="10128"/>
      <c r="J16" s="10129"/>
      <c r="K16" s="10130"/>
    </row>
    <row r="17" ht="22.5" customHeight="1">
      <c r="A17" s="10131" t="s">
        <v>678</v>
      </c>
      <c r="B17" s="10132" t="s">
        <v>737</v>
      </c>
      <c r="C17" s="10133" t="s">
        <v>680</v>
      </c>
      <c r="D17" s="7442">
        <v>422727744</v>
      </c>
      <c r="E17" s="10134"/>
      <c r="F17" s="10135"/>
      <c r="G17" s="10136"/>
      <c r="H17" s="10137"/>
      <c r="I17" s="10138"/>
      <c r="J17" s="10139"/>
      <c r="K17" s="10140"/>
    </row>
    <row r="18" ht="22.5" customHeight="1">
      <c r="A18" s="10141"/>
      <c r="B18" s="10142"/>
      <c r="C18" s="10143" t="s">
        <v>662</v>
      </c>
      <c r="D18" s="7442">
        <v>360197775.57</v>
      </c>
      <c r="E18" s="10144"/>
      <c r="F18" s="10145"/>
      <c r="G18" s="10146"/>
      <c r="H18" s="10147"/>
      <c r="I18" s="10148"/>
      <c r="J18" s="10149"/>
      <c r="K18" s="10150"/>
    </row>
    <row r="19" ht="22.5" customHeight="1">
      <c r="A19" s="10151"/>
      <c r="B19" s="10152"/>
      <c r="C19" s="10153" t="s">
        <v>681</v>
      </c>
      <c r="D19" s="7442">
        <f>IF(D17=0,0,D18/D17)*100</f>
        <v>85.2079809481348</v>
      </c>
      <c r="E19" s="10154" t="s">
        <v>654</v>
      </c>
      <c r="F19" s="10155">
        <v>95</v>
      </c>
      <c r="G19" s="10156">
        <v>105</v>
      </c>
      <c r="H19" s="10157" t="s">
        <v>865</v>
      </c>
      <c r="I19" s="10158" t="s">
        <v>964</v>
      </c>
      <c r="J19" s="10159"/>
      <c r="K19" s="10160"/>
    </row>
    <row r="20" ht="22.5" customHeight="1">
      <c r="A20" s="10161" t="s">
        <v>682</v>
      </c>
      <c r="B20" s="10162" t="s">
        <v>737</v>
      </c>
      <c r="C20" s="10163" t="s">
        <v>680</v>
      </c>
      <c r="D20" s="7442">
        <v>337900000</v>
      </c>
      <c r="E20" s="10164"/>
      <c r="F20" s="10165"/>
      <c r="G20" s="10166"/>
      <c r="H20" s="10167"/>
      <c r="I20" s="10168"/>
      <c r="J20" s="10169"/>
      <c r="K20" s="10170"/>
    </row>
    <row r="21" ht="22.5" customHeight="1">
      <c r="A21" s="10171"/>
      <c r="B21" s="10172"/>
      <c r="C21" s="10173" t="s">
        <v>662</v>
      </c>
      <c r="D21" s="7442">
        <v>181000000</v>
      </c>
      <c r="E21" s="10174"/>
      <c r="F21" s="10175"/>
      <c r="G21" s="10176"/>
      <c r="H21" s="10177"/>
      <c r="I21" s="10178"/>
      <c r="J21" s="10179"/>
      <c r="K21" s="10180"/>
    </row>
    <row r="22" ht="22.5" customHeight="1">
      <c r="A22" s="10181"/>
      <c r="B22" s="10182"/>
      <c r="C22" s="10183" t="s">
        <v>681</v>
      </c>
      <c r="D22" s="7442">
        <f>IF(D20=0,0,D21/D20)*100</f>
        <v>53.5661438295354</v>
      </c>
      <c r="E22" s="10184" t="s">
        <v>654</v>
      </c>
      <c r="F22" s="10185">
        <v>95</v>
      </c>
      <c r="G22" s="10186">
        <v>105</v>
      </c>
      <c r="H22" s="10187" t="s">
        <v>865</v>
      </c>
      <c r="I22" s="10188" t="s">
        <v>965</v>
      </c>
      <c r="J22" s="10189"/>
      <c r="K22" s="10190"/>
    </row>
    <row r="23" ht="22.5" customHeight="1">
      <c r="A23" s="10191" t="s">
        <v>683</v>
      </c>
      <c r="B23" s="10192" t="s">
        <v>737</v>
      </c>
      <c r="C23" s="10193" t="s">
        <v>680</v>
      </c>
      <c r="D23" s="7442">
        <v>764087700.24</v>
      </c>
      <c r="E23" s="10194"/>
      <c r="F23" s="10195"/>
      <c r="G23" s="10196"/>
      <c r="H23" s="10197"/>
      <c r="I23" s="10198"/>
      <c r="J23" s="10199"/>
      <c r="K23" s="10200"/>
    </row>
    <row r="24" ht="22.5" customHeight="1">
      <c r="A24" s="10201"/>
      <c r="B24" s="10202"/>
      <c r="C24" s="10203" t="s">
        <v>662</v>
      </c>
      <c r="D24" s="7442">
        <v>615016436.96</v>
      </c>
      <c r="E24" s="10204"/>
      <c r="F24" s="10205"/>
      <c r="G24" s="10206"/>
      <c r="H24" s="10207"/>
      <c r="I24" s="10208"/>
      <c r="J24" s="10209"/>
      <c r="K24" s="10210"/>
    </row>
    <row r="25" ht="22.5" customHeight="1">
      <c r="A25" s="10211"/>
      <c r="B25" s="10212"/>
      <c r="C25" s="10213" t="s">
        <v>681</v>
      </c>
      <c r="D25" s="7442">
        <f>IF(D23=0,0,D24/D23)*100</f>
        <v>80.4902940810097</v>
      </c>
      <c r="E25" s="10214" t="s">
        <v>654</v>
      </c>
      <c r="F25" s="10215">
        <v>95</v>
      </c>
      <c r="G25" s="10216">
        <v>105</v>
      </c>
      <c r="H25" s="10217" t="s">
        <v>865</v>
      </c>
      <c r="I25" s="10218" t="s">
        <v>966</v>
      </c>
      <c r="J25" s="10219"/>
      <c r="K25" s="10220"/>
    </row>
    <row r="26" ht="22.5" customHeight="1">
      <c r="A26" s="10221" t="s">
        <v>685</v>
      </c>
      <c r="B26" s="10222"/>
      <c r="C26" s="10223"/>
      <c r="D26" s="10224"/>
      <c r="E26" s="10225"/>
      <c r="F26" s="10226"/>
      <c r="G26" s="10227"/>
      <c r="H26" s="10228"/>
      <c r="I26" s="10229"/>
      <c r="J26" s="10230"/>
      <c r="K26" s="10231"/>
    </row>
    <row r="27" ht="22.5" customHeight="1">
      <c r="A27" s="10232" t="s">
        <v>686</v>
      </c>
      <c r="B27" s="10233" t="s">
        <v>737</v>
      </c>
      <c r="C27" s="10234" t="s">
        <v>687</v>
      </c>
      <c r="D27" s="7442">
        <v>281432093.49</v>
      </c>
      <c r="E27" s="10235"/>
      <c r="F27" s="10236"/>
      <c r="G27" s="10237"/>
      <c r="H27" s="10238"/>
      <c r="I27" s="10239"/>
      <c r="J27" s="10240"/>
      <c r="K27" s="10241"/>
    </row>
    <row r="28" ht="22.5" customHeight="1">
      <c r="A28" s="10242"/>
      <c r="B28" s="10243"/>
      <c r="C28" s="10244" t="s">
        <v>662</v>
      </c>
      <c r="D28" s="7442">
        <v>360197775.57</v>
      </c>
      <c r="E28" s="10245"/>
      <c r="F28" s="10246"/>
      <c r="G28" s="10247"/>
      <c r="H28" s="10248"/>
      <c r="I28" s="10249"/>
      <c r="J28" s="10250"/>
      <c r="K28" s="10251"/>
    </row>
    <row r="29" ht="22.5" customHeight="1">
      <c r="A29" s="10252"/>
      <c r="B29" s="10253"/>
      <c r="C29" s="10254" t="s">
        <v>688</v>
      </c>
      <c r="D29" s="7442">
        <f>IF(D28=0,0,D27/D28)*100</f>
        <v>78.1326572727008</v>
      </c>
      <c r="E29" s="10255" t="s">
        <v>654</v>
      </c>
      <c r="F29" s="10256">
        <v>65</v>
      </c>
      <c r="G29" s="10257">
        <v>80</v>
      </c>
      <c r="H29" s="10258" t="s">
        <v>655</v>
      </c>
      <c r="I29" s="10259"/>
      <c r="J29" s="10260"/>
      <c r="K29" s="10261"/>
    </row>
    <row r="30" ht="22.5" customHeight="1">
      <c r="A30" s="10262" t="s">
        <v>689</v>
      </c>
      <c r="B30" s="10263" t="s">
        <v>737</v>
      </c>
      <c r="C30" s="10264" t="s">
        <v>687</v>
      </c>
      <c r="D30" s="7442">
        <v>123890000</v>
      </c>
      <c r="E30" s="10265"/>
      <c r="F30" s="10266"/>
      <c r="G30" s="10267"/>
      <c r="H30" s="10268"/>
      <c r="I30" s="10269"/>
      <c r="J30" s="10270"/>
      <c r="K30" s="10271"/>
    </row>
    <row r="31" ht="22.5" customHeight="1">
      <c r="A31" s="10272"/>
      <c r="B31" s="10273"/>
      <c r="C31" s="10274" t="s">
        <v>360</v>
      </c>
      <c r="D31" s="7442">
        <v>181000000</v>
      </c>
      <c r="E31" s="10275"/>
      <c r="F31" s="10276"/>
      <c r="G31" s="10277"/>
      <c r="H31" s="10278"/>
      <c r="I31" s="10279"/>
      <c r="J31" s="10280"/>
      <c r="K31" s="10281"/>
    </row>
    <row r="32" ht="22.5" customHeight="1">
      <c r="A32" s="10282"/>
      <c r="B32" s="10283"/>
      <c r="C32" s="10284" t="s">
        <v>688</v>
      </c>
      <c r="D32" s="7442">
        <f>IF(D31=0,0,D30/D31)*100</f>
        <v>68.4475138121547</v>
      </c>
      <c r="E32" s="10285" t="s">
        <v>654</v>
      </c>
      <c r="F32" s="10286">
        <v>75</v>
      </c>
      <c r="G32" s="10287">
        <v>100</v>
      </c>
      <c r="H32" s="10288" t="s">
        <v>865</v>
      </c>
      <c r="I32" s="10289" t="s">
        <v>967</v>
      </c>
      <c r="J32" s="10290"/>
      <c r="K32" s="10291"/>
    </row>
    <row r="33" ht="22.5" customHeight="1">
      <c r="A33" s="10292" t="s">
        <v>690</v>
      </c>
      <c r="B33" s="10293" t="s">
        <v>737</v>
      </c>
      <c r="C33" s="10294" t="s">
        <v>687</v>
      </c>
      <c r="D33" s="7442">
        <v>455985608.42</v>
      </c>
      <c r="E33" s="10295"/>
      <c r="F33" s="10296"/>
      <c r="G33" s="10297"/>
      <c r="H33" s="10298"/>
      <c r="I33" s="10299"/>
      <c r="J33" s="10300"/>
      <c r="K33" s="10301"/>
    </row>
    <row r="34" ht="22.5" customHeight="1">
      <c r="A34" s="10302"/>
      <c r="B34" s="10303"/>
      <c r="C34" s="10304" t="s">
        <v>662</v>
      </c>
      <c r="D34" s="7442">
        <v>615016436.96</v>
      </c>
      <c r="E34" s="10305"/>
      <c r="F34" s="10306"/>
      <c r="G34" s="10307"/>
      <c r="H34" s="10308"/>
      <c r="I34" s="10309"/>
      <c r="J34" s="10310"/>
      <c r="K34" s="10311"/>
    </row>
    <row r="35" ht="22.5" customHeight="1">
      <c r="A35" s="10312"/>
      <c r="B35" s="10313"/>
      <c r="C35" s="10314" t="s">
        <v>688</v>
      </c>
      <c r="D35" s="7442">
        <f>IF(D34=0,0,D33/D34)*100</f>
        <v>74.1420197928233</v>
      </c>
      <c r="E35" s="10315" t="s">
        <v>654</v>
      </c>
      <c r="F35" s="10316">
        <v>65</v>
      </c>
      <c r="G35" s="10317">
        <v>80</v>
      </c>
      <c r="H35" s="10318" t="s">
        <v>655</v>
      </c>
      <c r="I35" s="10319"/>
      <c r="J35" s="10320"/>
      <c r="K35" s="10321"/>
    </row>
    <row r="36" ht="22.5" customHeight="1">
      <c r="A36" s="10322" t="s">
        <v>692</v>
      </c>
      <c r="B36" s="10323" t="s">
        <v>737</v>
      </c>
      <c r="C36" s="10324" t="s">
        <v>687</v>
      </c>
      <c r="D36" s="7442">
        <v>27580</v>
      </c>
      <c r="E36" s="10325"/>
      <c r="F36" s="10326"/>
      <c r="G36" s="10327"/>
      <c r="H36" s="10328"/>
      <c r="I36" s="10329"/>
      <c r="J36" s="10330"/>
      <c r="K36" s="10331"/>
    </row>
    <row r="37" ht="22.5" customHeight="1">
      <c r="A37" s="10332"/>
      <c r="B37" s="10333"/>
      <c r="C37" s="10334" t="s">
        <v>662</v>
      </c>
      <c r="D37" s="7442">
        <v>27452</v>
      </c>
      <c r="E37" s="10335"/>
      <c r="F37" s="10336"/>
      <c r="G37" s="10337"/>
      <c r="H37" s="10338"/>
      <c r="I37" s="10339"/>
      <c r="J37" s="10340"/>
      <c r="K37" s="10341"/>
    </row>
    <row r="38" ht="22.5" customHeight="1">
      <c r="A38" s="10342"/>
      <c r="B38" s="10343"/>
      <c r="C38" s="10344" t="s">
        <v>688</v>
      </c>
      <c r="D38" s="7442">
        <f>IF(D37=0,0,D36/D37)*100</f>
        <v>100.466268395745</v>
      </c>
      <c r="E38" s="10345" t="s">
        <v>654</v>
      </c>
      <c r="F38" s="10346">
        <v>90</v>
      </c>
      <c r="G38" s="10347">
        <v>105</v>
      </c>
      <c r="H38" s="10348" t="s">
        <v>655</v>
      </c>
      <c r="I38" s="10349"/>
      <c r="J38" s="10350"/>
      <c r="K38" s="10351"/>
    </row>
    <row r="39" ht="22.5" customHeight="1">
      <c r="A39" s="10352" t="s">
        <v>693</v>
      </c>
      <c r="B39" s="10353" t="s">
        <v>737</v>
      </c>
      <c r="C39" s="10354" t="s">
        <v>687</v>
      </c>
      <c r="D39" s="7442">
        <v>17614</v>
      </c>
      <c r="E39" s="10355"/>
      <c r="F39" s="10356"/>
      <c r="G39" s="10357"/>
      <c r="H39" s="10358"/>
      <c r="I39" s="10359"/>
      <c r="J39" s="10360"/>
      <c r="K39" s="10361"/>
    </row>
    <row r="40" ht="22.5" customHeight="1">
      <c r="A40" s="10362"/>
      <c r="B40" s="10363"/>
      <c r="C40" s="10364" t="s">
        <v>662</v>
      </c>
      <c r="D40" s="7442">
        <v>17382</v>
      </c>
      <c r="E40" s="10365"/>
      <c r="F40" s="10366"/>
      <c r="G40" s="10367"/>
      <c r="H40" s="10368"/>
      <c r="I40" s="10369"/>
      <c r="J40" s="10370"/>
      <c r="K40" s="10371"/>
    </row>
    <row r="41" ht="22.5" customHeight="1">
      <c r="A41" s="10372"/>
      <c r="B41" s="10373"/>
      <c r="C41" s="10374" t="s">
        <v>688</v>
      </c>
      <c r="D41" s="7442">
        <f>IF(D40=0,0,D39/D40)*100</f>
        <v>101.334714072029</v>
      </c>
      <c r="E41" s="10375" t="s">
        <v>654</v>
      </c>
      <c r="F41" s="10376">
        <v>90</v>
      </c>
      <c r="G41" s="10377">
        <v>105</v>
      </c>
      <c r="H41" s="10378" t="s">
        <v>655</v>
      </c>
      <c r="I41" s="10379"/>
      <c r="J41" s="10380"/>
      <c r="K41" s="10381"/>
    </row>
    <row r="42" ht="22.5" customHeight="1">
      <c r="A42" s="10382" t="s">
        <v>968</v>
      </c>
      <c r="B42" s="10383" t="s">
        <v>737</v>
      </c>
      <c r="C42" s="10384" t="s">
        <v>687</v>
      </c>
      <c r="D42" s="7442">
        <v>9966</v>
      </c>
      <c r="E42" s="10385"/>
      <c r="F42" s="10386"/>
      <c r="G42" s="10387"/>
      <c r="H42" s="10388"/>
      <c r="I42" s="10389"/>
      <c r="J42" s="10390"/>
      <c r="K42" s="10391"/>
    </row>
    <row r="43" ht="22.5" customHeight="1">
      <c r="A43" s="10392"/>
      <c r="B43" s="10393"/>
      <c r="C43" s="10394" t="s">
        <v>662</v>
      </c>
      <c r="D43" s="7442">
        <v>10070</v>
      </c>
      <c r="E43" s="10395"/>
      <c r="F43" s="10396"/>
      <c r="G43" s="10397"/>
      <c r="H43" s="10398"/>
      <c r="I43" s="10399"/>
      <c r="J43" s="10400"/>
      <c r="K43" s="10401"/>
    </row>
    <row r="44" ht="22.5" customHeight="1">
      <c r="A44" s="10402"/>
      <c r="B44" s="10403"/>
      <c r="C44" s="10404" t="s">
        <v>688</v>
      </c>
      <c r="D44" s="7442">
        <f>IF(D43=0,0,D42/D43)*100</f>
        <v>98.9672293942403</v>
      </c>
      <c r="E44" s="10405" t="s">
        <v>654</v>
      </c>
      <c r="F44" s="10406">
        <v>90</v>
      </c>
      <c r="G44" s="10407">
        <v>105</v>
      </c>
      <c r="H44" s="10408" t="s">
        <v>655</v>
      </c>
      <c r="I44" s="10409"/>
      <c r="J44" s="10410"/>
      <c r="K44" s="10411"/>
    </row>
    <row r="45" ht="22.5" customHeight="1">
      <c r="A45" s="10412" t="s">
        <v>699</v>
      </c>
      <c r="B45" s="10413" t="s">
        <v>737</v>
      </c>
      <c r="C45" s="10414" t="s">
        <v>687</v>
      </c>
      <c r="D45" s="7442">
        <v>16346</v>
      </c>
      <c r="E45" s="10415"/>
      <c r="F45" s="10416"/>
      <c r="G45" s="10417"/>
      <c r="H45" s="10418"/>
      <c r="I45" s="10419"/>
      <c r="J45" s="10420"/>
      <c r="K45" s="10421"/>
    </row>
    <row r="46" ht="22.5" customHeight="1">
      <c r="A46" s="10422"/>
      <c r="B46" s="10423"/>
      <c r="C46" s="10424" t="s">
        <v>662</v>
      </c>
      <c r="D46" s="7442">
        <v>17382</v>
      </c>
      <c r="E46" s="10425"/>
      <c r="F46" s="10426"/>
      <c r="G46" s="10427"/>
      <c r="H46" s="10428"/>
      <c r="I46" s="10429"/>
      <c r="J46" s="10430"/>
      <c r="K46" s="10431"/>
    </row>
    <row r="47" ht="22.5" customHeight="1">
      <c r="A47" s="10432"/>
      <c r="B47" s="10433"/>
      <c r="C47" s="10434" t="s">
        <v>688</v>
      </c>
      <c r="D47" s="7442">
        <f>IF(D46=0,0,D45/D46)*100</f>
        <v>94.039811299045</v>
      </c>
      <c r="E47" s="10435" t="s">
        <v>654</v>
      </c>
      <c r="F47" s="10436">
        <v>90</v>
      </c>
      <c r="G47" s="10437">
        <v>105</v>
      </c>
      <c r="H47" s="10438" t="s">
        <v>655</v>
      </c>
      <c r="I47" s="10439"/>
      <c r="J47" s="10440"/>
      <c r="K47" s="10441"/>
    </row>
    <row r="48" ht="22.5" customHeight="1">
      <c r="A48" s="10442" t="s">
        <v>701</v>
      </c>
      <c r="B48" s="10443" t="s">
        <v>737</v>
      </c>
      <c r="C48" s="10444" t="s">
        <v>687</v>
      </c>
      <c r="D48" s="7442">
        <v>922120300</v>
      </c>
      <c r="E48" s="10445"/>
      <c r="F48" s="10446"/>
      <c r="G48" s="10447"/>
      <c r="H48" s="10448"/>
      <c r="I48" s="10449"/>
      <c r="J48" s="10450"/>
      <c r="K48" s="10451"/>
    </row>
    <row r="49" ht="22.5" customHeight="1">
      <c r="A49" s="10452"/>
      <c r="B49" s="10453"/>
      <c r="C49" s="10454" t="s">
        <v>662</v>
      </c>
      <c r="D49" s="7442">
        <v>1217327204.52</v>
      </c>
      <c r="E49" s="10455"/>
      <c r="F49" s="10456"/>
      <c r="G49" s="10457"/>
      <c r="H49" s="10458"/>
      <c r="I49" s="10459"/>
      <c r="J49" s="10460"/>
      <c r="K49" s="10461"/>
    </row>
    <row r="50" ht="22.5" customHeight="1">
      <c r="A50" s="10462"/>
      <c r="B50" s="10463"/>
      <c r="C50" s="10464" t="s">
        <v>688</v>
      </c>
      <c r="D50" s="7442">
        <f>IF(D49=0,0,D48/D49)*100</f>
        <v>75.749584546876</v>
      </c>
      <c r="E50" s="10465" t="s">
        <v>654</v>
      </c>
      <c r="F50" s="10466">
        <v>65</v>
      </c>
      <c r="G50" s="10467">
        <v>80</v>
      </c>
      <c r="H50" s="10468" t="s">
        <v>655</v>
      </c>
      <c r="I50" s="10469"/>
      <c r="J50" s="10470"/>
      <c r="K50" s="10471"/>
    </row>
    <row r="51" ht="22.5" customHeight="1">
      <c r="A51" s="10472" t="s">
        <v>703</v>
      </c>
      <c r="B51" s="10473"/>
      <c r="C51" s="10474"/>
      <c r="D51" s="10475"/>
      <c r="E51" s="10476"/>
      <c r="F51" s="10477"/>
      <c r="G51" s="10478"/>
      <c r="H51" s="10479"/>
      <c r="I51" s="10480"/>
      <c r="J51" s="10481"/>
      <c r="K51" s="10482"/>
    </row>
    <row r="52" ht="22.5" customHeight="1">
      <c r="A52" s="10483" t="s">
        <v>704</v>
      </c>
      <c r="B52" s="10484" t="s">
        <v>969</v>
      </c>
      <c r="C52" s="10485" t="s">
        <v>706</v>
      </c>
      <c r="D52" s="7442">
        <v>503448946.83</v>
      </c>
      <c r="E52" s="10486"/>
      <c r="F52" s="10487"/>
      <c r="G52" s="10488"/>
      <c r="H52" s="10489"/>
      <c r="I52" s="10490"/>
      <c r="J52" s="10491"/>
      <c r="K52" s="10492"/>
    </row>
    <row r="53" ht="22.5" customHeight="1">
      <c r="A53" s="10493"/>
      <c r="B53" s="10494"/>
      <c r="C53" s="10495" t="s">
        <v>662</v>
      </c>
      <c r="D53" s="7442">
        <v>360197775.57</v>
      </c>
      <c r="E53" s="10496"/>
      <c r="F53" s="10497"/>
      <c r="G53" s="10498"/>
      <c r="H53" s="10499"/>
      <c r="I53" s="10500"/>
      <c r="J53" s="10501"/>
      <c r="K53" s="10502"/>
    </row>
    <row r="54" ht="22.5" customHeight="1">
      <c r="A54" s="10503"/>
      <c r="B54" s="10504"/>
      <c r="C54" s="10505" t="s">
        <v>707</v>
      </c>
      <c r="D54" s="7442">
        <f>IF(D52=0,0,D53/D52-1)*100</f>
        <v>-28.4539618489602</v>
      </c>
      <c r="E54" s="10506" t="s">
        <v>654</v>
      </c>
      <c r="F54" s="10507">
        <v>0</v>
      </c>
      <c r="G54" s="10508">
        <v>15</v>
      </c>
      <c r="H54" s="10509" t="s">
        <v>865</v>
      </c>
      <c r="I54" s="10510" t="s">
        <v>970</v>
      </c>
      <c r="J54" s="10511"/>
      <c r="K54" s="10512"/>
    </row>
    <row r="55" ht="22.5" customHeight="1">
      <c r="A55" s="10513"/>
      <c r="B55" s="10514"/>
      <c r="C55" s="10515" t="s">
        <v>971</v>
      </c>
      <c r="D55" s="7442">
        <f>IF(D52-D56=0,0,(D53-D57)/(D52-D56)-1)*100</f>
        <v>30.0270727206049</v>
      </c>
      <c r="E55" s="10516" t="s">
        <v>654</v>
      </c>
      <c r="F55" s="10517">
        <v>0</v>
      </c>
      <c r="G55" s="10518">
        <v>15</v>
      </c>
      <c r="H55" s="10519" t="s">
        <v>865</v>
      </c>
      <c r="I55" s="10520" t="s">
        <v>972</v>
      </c>
      <c r="J55" s="10521"/>
      <c r="K55" s="10522"/>
    </row>
    <row r="56" ht="22.5" customHeight="1">
      <c r="A56" s="10523" t="s">
        <v>973</v>
      </c>
      <c r="B56" s="10524" t="s">
        <v>737</v>
      </c>
      <c r="C56" s="10525" t="s">
        <v>706</v>
      </c>
      <c r="D56" s="7442">
        <v>302532268.4</v>
      </c>
      <c r="E56" s="10526"/>
      <c r="F56" s="10527"/>
      <c r="G56" s="10528"/>
      <c r="H56" s="10529"/>
      <c r="I56" s="10530"/>
      <c r="J56" s="10531"/>
      <c r="K56" s="10532"/>
    </row>
    <row r="57" ht="22.5" customHeight="1">
      <c r="A57" s="10533"/>
      <c r="B57" s="10534"/>
      <c r="C57" s="10535" t="s">
        <v>662</v>
      </c>
      <c r="D57" s="7442">
        <v>98951700</v>
      </c>
      <c r="E57" s="10536"/>
      <c r="F57" s="10537"/>
      <c r="G57" s="10538"/>
      <c r="H57" s="10539"/>
      <c r="I57" s="10540"/>
      <c r="J57" s="10541"/>
      <c r="K57" s="10542"/>
    </row>
    <row r="58" ht="22.5" customHeight="1">
      <c r="A58" s="10543" t="s">
        <v>711</v>
      </c>
      <c r="B58" s="10544" t="s">
        <v>737</v>
      </c>
      <c r="C58" s="10545" t="s">
        <v>706</v>
      </c>
      <c r="D58" s="7442">
        <v>126340000</v>
      </c>
      <c r="E58" s="10546"/>
      <c r="F58" s="10547"/>
      <c r="G58" s="10548"/>
      <c r="H58" s="10549"/>
      <c r="I58" s="10550"/>
      <c r="J58" s="10551"/>
      <c r="K58" s="10552"/>
    </row>
    <row r="59" ht="22.5" customHeight="1">
      <c r="A59" s="10553"/>
      <c r="B59" s="10554"/>
      <c r="C59" s="10555" t="s">
        <v>662</v>
      </c>
      <c r="D59" s="7442">
        <v>181000000</v>
      </c>
      <c r="E59" s="10556"/>
      <c r="F59" s="10557"/>
      <c r="G59" s="10558"/>
      <c r="H59" s="10559"/>
      <c r="I59" s="10560"/>
      <c r="J59" s="10561"/>
      <c r="K59" s="10562"/>
    </row>
    <row r="60" ht="22.5" customHeight="1">
      <c r="A60" s="10563"/>
      <c r="B60" s="10564"/>
      <c r="C60" s="10565" t="s">
        <v>707</v>
      </c>
      <c r="D60" s="7442">
        <f>IF(D58=0,0,D59/D58-1)*100</f>
        <v>43.2642076935254</v>
      </c>
      <c r="E60" s="10566" t="s">
        <v>654</v>
      </c>
      <c r="F60" s="10567">
        <v>0</v>
      </c>
      <c r="G60" s="10568">
        <v>100</v>
      </c>
      <c r="H60" s="10569" t="s">
        <v>655</v>
      </c>
      <c r="I60" s="10570"/>
      <c r="J60" s="10571"/>
      <c r="K60" s="10572"/>
    </row>
    <row r="61" ht="22.5" customHeight="1">
      <c r="A61" s="10573" t="s">
        <v>712</v>
      </c>
      <c r="B61" s="10574" t="s">
        <v>974</v>
      </c>
      <c r="C61" s="10575" t="s">
        <v>706</v>
      </c>
      <c r="D61" s="7442">
        <v>575824825.29</v>
      </c>
      <c r="E61" s="10576"/>
      <c r="F61" s="10577"/>
      <c r="G61" s="10578"/>
      <c r="H61" s="10579"/>
      <c r="I61" s="10580"/>
      <c r="J61" s="10581"/>
      <c r="K61" s="10582"/>
    </row>
    <row r="62" ht="22.5" customHeight="1">
      <c r="A62" s="10583"/>
      <c r="B62" s="10584"/>
      <c r="C62" s="10585" t="s">
        <v>662</v>
      </c>
      <c r="D62" s="7442">
        <v>615016436.96</v>
      </c>
      <c r="E62" s="10586"/>
      <c r="F62" s="10587"/>
      <c r="G62" s="10588"/>
      <c r="H62" s="10589"/>
      <c r="I62" s="10590"/>
      <c r="J62" s="10591"/>
      <c r="K62" s="10592"/>
    </row>
    <row r="63" ht="22.5" customHeight="1">
      <c r="A63" s="10593"/>
      <c r="B63" s="10594"/>
      <c r="C63" s="10595" t="s">
        <v>707</v>
      </c>
      <c r="D63" s="7442">
        <f>IF(D61=0,0,D62/D61-1)*100</f>
        <v>6.80616915921646</v>
      </c>
      <c r="E63" s="10596" t="s">
        <v>654</v>
      </c>
      <c r="F63" s="10597">
        <v>0</v>
      </c>
      <c r="G63" s="10598">
        <v>15</v>
      </c>
      <c r="H63" s="10599" t="s">
        <v>655</v>
      </c>
      <c r="I63" s="10600"/>
      <c r="J63" s="10601"/>
      <c r="K63" s="10602"/>
    </row>
    <row r="64" ht="22.5" customHeight="1">
      <c r="A64" s="10603"/>
      <c r="B64" s="10604"/>
      <c r="C64" s="10605" t="s">
        <v>971</v>
      </c>
      <c r="D64" s="7442">
        <f>IF(D61-D65=0,0,(D62-D66)/(D61-D65)-1)*100</f>
        <v>6.80616915921646</v>
      </c>
      <c r="E64" s="10606" t="s">
        <v>654</v>
      </c>
      <c r="F64" s="10607">
        <v>0</v>
      </c>
      <c r="G64" s="10608">
        <v>15</v>
      </c>
      <c r="H64" s="10609" t="s">
        <v>655</v>
      </c>
      <c r="I64" s="10610"/>
      <c r="J64" s="10611"/>
      <c r="K64" s="10612"/>
    </row>
    <row r="65" ht="22.5" customHeight="1">
      <c r="A65" s="10613" t="s">
        <v>975</v>
      </c>
      <c r="B65" s="10614" t="s">
        <v>976</v>
      </c>
      <c r="C65" s="10615" t="s">
        <v>706</v>
      </c>
      <c r="D65" s="7442">
        <v>0</v>
      </c>
      <c r="E65" s="10616"/>
      <c r="F65" s="10617"/>
      <c r="G65" s="10618"/>
      <c r="H65" s="10619"/>
      <c r="I65" s="10620"/>
      <c r="J65" s="10621"/>
      <c r="K65" s="10622"/>
    </row>
    <row r="66" ht="22.5" customHeight="1">
      <c r="A66" s="10623"/>
      <c r="B66" s="10624"/>
      <c r="C66" s="10625" t="s">
        <v>662</v>
      </c>
      <c r="D66" s="10626">
        <v>0</v>
      </c>
      <c r="E66" s="10627"/>
      <c r="F66" s="10628"/>
      <c r="G66" s="10629"/>
      <c r="H66" s="10630"/>
      <c r="I66" s="10631"/>
      <c r="J66" s="10632"/>
      <c r="K66" s="10633"/>
    </row>
    <row r="67" ht="22.5" customHeight="1">
      <c r="A67" s="10634" t="s">
        <v>977</v>
      </c>
      <c r="B67" s="10635" t="s">
        <v>737</v>
      </c>
      <c r="C67" s="10636" t="s">
        <v>706</v>
      </c>
      <c r="D67" s="7442">
        <v>27954</v>
      </c>
      <c r="E67" s="10637"/>
      <c r="F67" s="10638"/>
      <c r="G67" s="10639"/>
      <c r="H67" s="10640"/>
      <c r="I67" s="10641"/>
      <c r="J67" s="10642"/>
      <c r="K67" s="10643"/>
    </row>
    <row r="68" ht="22.5" customHeight="1">
      <c r="A68" s="10644"/>
      <c r="B68" s="10645"/>
      <c r="C68" s="10646" t="s">
        <v>662</v>
      </c>
      <c r="D68" s="7442">
        <v>27452</v>
      </c>
      <c r="E68" s="10647"/>
      <c r="F68" s="10648"/>
      <c r="G68" s="10649"/>
      <c r="H68" s="10650"/>
      <c r="I68" s="10651"/>
      <c r="J68" s="10652"/>
      <c r="K68" s="10653"/>
    </row>
    <row r="69" ht="22.5" customHeight="1">
      <c r="A69" s="10654"/>
      <c r="B69" s="10655"/>
      <c r="C69" s="10656" t="s">
        <v>707</v>
      </c>
      <c r="D69" s="7442">
        <f>IF(D67=0,0,D68/D67-1)*100</f>
        <v>-1.79580739786792</v>
      </c>
      <c r="E69" s="10657" t="s">
        <v>654</v>
      </c>
      <c r="F69" s="10658">
        <v>0</v>
      </c>
      <c r="G69" s="10659">
        <v>10</v>
      </c>
      <c r="H69" s="10660" t="s">
        <v>865</v>
      </c>
      <c r="I69" s="10661" t="s">
        <v>978</v>
      </c>
      <c r="J69" s="10662"/>
      <c r="K69" s="10663"/>
    </row>
    <row r="70" ht="22.5" customHeight="1">
      <c r="A70" s="10664" t="s">
        <v>715</v>
      </c>
      <c r="B70" s="10665" t="s">
        <v>737</v>
      </c>
      <c r="C70" s="10666" t="s">
        <v>706</v>
      </c>
      <c r="D70" s="7442">
        <v>17899</v>
      </c>
      <c r="E70" s="10667"/>
      <c r="F70" s="10668"/>
      <c r="G70" s="10669"/>
      <c r="H70" s="10670"/>
      <c r="I70" s="10671"/>
      <c r="J70" s="10672"/>
      <c r="K70" s="10673"/>
    </row>
    <row r="71" ht="22.5" customHeight="1">
      <c r="A71" s="10674"/>
      <c r="B71" s="10675"/>
      <c r="C71" s="10676" t="s">
        <v>662</v>
      </c>
      <c r="D71" s="7442">
        <v>17382</v>
      </c>
      <c r="E71" s="10677"/>
      <c r="F71" s="10678"/>
      <c r="G71" s="10679"/>
      <c r="H71" s="10680"/>
      <c r="I71" s="10681"/>
      <c r="J71" s="10682"/>
      <c r="K71" s="10683"/>
    </row>
    <row r="72" ht="22.5" customHeight="1">
      <c r="A72" s="10684"/>
      <c r="B72" s="10685"/>
      <c r="C72" s="10686" t="s">
        <v>707</v>
      </c>
      <c r="D72" s="7442">
        <f>IF(D70=0,0,D71/D70-1)*100</f>
        <v>-2.88842952120231</v>
      </c>
      <c r="E72" s="10687" t="s">
        <v>654</v>
      </c>
      <c r="F72" s="10688">
        <v>0</v>
      </c>
      <c r="G72" s="10689">
        <v>10</v>
      </c>
      <c r="H72" s="10690" t="s">
        <v>865</v>
      </c>
      <c r="I72" s="10691" t="s">
        <v>979</v>
      </c>
      <c r="J72" s="10692"/>
      <c r="K72" s="10693"/>
    </row>
    <row r="73" ht="22.5" customHeight="1">
      <c r="A73" s="10694" t="s">
        <v>980</v>
      </c>
      <c r="B73" s="10695" t="s">
        <v>737</v>
      </c>
      <c r="C73" s="10696" t="s">
        <v>706</v>
      </c>
      <c r="D73" s="7442">
        <v>10055</v>
      </c>
      <c r="E73" s="10697"/>
      <c r="F73" s="10698"/>
      <c r="G73" s="10699"/>
      <c r="H73" s="10700"/>
      <c r="I73" s="10701"/>
      <c r="J73" s="10702"/>
      <c r="K73" s="10703"/>
    </row>
    <row r="74" ht="22.5" customHeight="1">
      <c r="A74" s="10704"/>
      <c r="B74" s="10705"/>
      <c r="C74" s="10706" t="s">
        <v>662</v>
      </c>
      <c r="D74" s="7442">
        <v>10070</v>
      </c>
      <c r="E74" s="10707"/>
      <c r="F74" s="10708"/>
      <c r="G74" s="10709"/>
      <c r="H74" s="10710"/>
      <c r="I74" s="10711"/>
      <c r="J74" s="10712"/>
      <c r="K74" s="10713"/>
    </row>
    <row r="75" ht="22.5" customHeight="1">
      <c r="A75" s="10714"/>
      <c r="B75" s="10715"/>
      <c r="C75" s="10716" t="s">
        <v>707</v>
      </c>
      <c r="D75" s="7442">
        <f>IF(D73=0,0,D74/D73-1)*100</f>
        <v>0.149179512680253</v>
      </c>
      <c r="E75" s="10717" t="s">
        <v>654</v>
      </c>
      <c r="F75" s="10718">
        <v>0</v>
      </c>
      <c r="G75" s="10719">
        <v>10</v>
      </c>
      <c r="H75" s="10720" t="s">
        <v>655</v>
      </c>
      <c r="I75" s="10721"/>
      <c r="J75" s="10722"/>
      <c r="K75" s="10723"/>
    </row>
    <row r="76" ht="22.5" customHeight="1">
      <c r="A76" s="10724" t="s">
        <v>981</v>
      </c>
      <c r="B76" s="10725" t="s">
        <v>737</v>
      </c>
      <c r="C76" s="10726" t="s">
        <v>706</v>
      </c>
      <c r="D76" s="7442">
        <v>17352</v>
      </c>
      <c r="E76" s="10727"/>
      <c r="F76" s="10728"/>
      <c r="G76" s="10729"/>
      <c r="H76" s="10730"/>
      <c r="I76" s="10731"/>
      <c r="J76" s="10732"/>
      <c r="K76" s="10733"/>
    </row>
    <row r="77" ht="22.5" customHeight="1">
      <c r="A77" s="10734"/>
      <c r="B77" s="10735"/>
      <c r="C77" s="10736" t="s">
        <v>662</v>
      </c>
      <c r="D77" s="7442">
        <v>17382</v>
      </c>
      <c r="E77" s="10737"/>
      <c r="F77" s="10738"/>
      <c r="G77" s="10739"/>
      <c r="H77" s="10740"/>
      <c r="I77" s="10741"/>
      <c r="J77" s="10742"/>
      <c r="K77" s="10743"/>
    </row>
    <row r="78" ht="22.5" customHeight="1">
      <c r="A78" s="10744"/>
      <c r="B78" s="10745"/>
      <c r="C78" s="10746" t="s">
        <v>707</v>
      </c>
      <c r="D78" s="7442">
        <f>IF(D76=0,0,D77/D76-1)*100</f>
        <v>0.172890733056708</v>
      </c>
      <c r="E78" s="10747" t="s">
        <v>654</v>
      </c>
      <c r="F78" s="10748">
        <v>0</v>
      </c>
      <c r="G78" s="10749">
        <v>10</v>
      </c>
      <c r="H78" s="10750" t="s">
        <v>655</v>
      </c>
      <c r="I78" s="10751"/>
      <c r="J78" s="10752"/>
      <c r="K78" s="10753"/>
    </row>
    <row r="79" ht="22.5" customHeight="1">
      <c r="A79" s="10754" t="s">
        <v>982</v>
      </c>
      <c r="B79" s="10755" t="s">
        <v>737</v>
      </c>
      <c r="C79" s="10756" t="s">
        <v>706</v>
      </c>
      <c r="D79" s="7442">
        <v>1211200000</v>
      </c>
      <c r="E79" s="10757"/>
      <c r="F79" s="10758"/>
      <c r="G79" s="10759"/>
      <c r="H79" s="10760"/>
      <c r="I79" s="10761"/>
      <c r="J79" s="10762"/>
      <c r="K79" s="10763"/>
    </row>
    <row r="80" ht="22.5" customHeight="1">
      <c r="A80" s="10764"/>
      <c r="B80" s="10765"/>
      <c r="C80" s="10766" t="s">
        <v>662</v>
      </c>
      <c r="D80" s="7442">
        <v>1217327204.52</v>
      </c>
      <c r="E80" s="10767"/>
      <c r="F80" s="10768"/>
      <c r="G80" s="10769"/>
      <c r="H80" s="10770"/>
      <c r="I80" s="10771"/>
      <c r="J80" s="10772"/>
      <c r="K80" s="10773"/>
    </row>
    <row r="81" ht="22.5" customHeight="1">
      <c r="A81" s="10774"/>
      <c r="B81" s="10775"/>
      <c r="C81" s="10776" t="s">
        <v>707</v>
      </c>
      <c r="D81" s="7442">
        <f>IF(D79=0,0,D80/D79-1)*100</f>
        <v>0.50587884081903</v>
      </c>
      <c r="E81" s="10777" t="s">
        <v>654</v>
      </c>
      <c r="F81" s="10778">
        <v>0</v>
      </c>
      <c r="G81" s="10779">
        <v>15</v>
      </c>
      <c r="H81" s="10780" t="s">
        <v>655</v>
      </c>
      <c r="I81" s="10781"/>
      <c r="J81" s="10782"/>
      <c r="K81" s="10783"/>
    </row>
    <row r="82" ht="22.5" customHeight="1">
      <c r="A82" s="10784"/>
      <c r="B82" s="10785"/>
      <c r="C82" s="10786"/>
      <c r="D82" s="8235"/>
      <c r="E82" s="10787"/>
      <c r="F82" s="10788"/>
      <c r="G82" s="10789"/>
      <c r="H82" s="10790"/>
      <c r="I82" s="10791"/>
      <c r="J82" s="10792"/>
      <c r="K82" s="10793"/>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A15"/>
    <mergeCell ref="B13:B15"/>
    <mergeCell ref="A16:I16"/>
    <mergeCell ref="A17:A19"/>
    <mergeCell ref="B17:B19"/>
    <mergeCell ref="A20:A22"/>
    <mergeCell ref="B20:B22"/>
    <mergeCell ref="A23:A25"/>
    <mergeCell ref="B23:B25"/>
    <mergeCell ref="A26:I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I51"/>
    <mergeCell ref="A52:A55"/>
    <mergeCell ref="B52:B55"/>
    <mergeCell ref="A56:A57"/>
    <mergeCell ref="B56:B57"/>
    <mergeCell ref="A58:A60"/>
    <mergeCell ref="B58:B60"/>
    <mergeCell ref="A61:A64"/>
    <mergeCell ref="B61:B64"/>
    <mergeCell ref="A65:A66"/>
    <mergeCell ref="B65:B66"/>
    <mergeCell ref="A67:A69"/>
    <mergeCell ref="B67:B69"/>
    <mergeCell ref="A70:A72"/>
    <mergeCell ref="B70:B72"/>
    <mergeCell ref="A73:A75"/>
    <mergeCell ref="B73:B75"/>
    <mergeCell ref="A76:A78"/>
    <mergeCell ref="B76:B78"/>
    <mergeCell ref="A79:A81"/>
    <mergeCell ref="B79:B81"/>
    <mergeCell ref="A82:I82"/>
  </mergeCells>
  <pageMargins left="1.18110236220472" right="1.18110236220472" top="1.18110236220472" bottom="1.18110236220472" header="0.51181" footer="0.51181"/>
  <pageSetup paperSize="9" pageOrder="overThenDown" orientation="portrait" errors="blank"/>
</worksheet>
</file>

<file path=xl/worksheets/sheet23.xml><?xml version="1.0" encoding="utf-8"?>
<worksheet xmlns="http://schemas.openxmlformats.org/spreadsheetml/2006/main" xmlns:r="http://schemas.openxmlformats.org/officeDocument/2006/relationships">
  <dimension ref="A1:K148"/>
  <sheetViews>
    <sheetView topLeftCell="A1" zoomScaleNormal="100" zoomScalePageLayoutView="60" workbookViewId="0">
      <selection activeCell="A1" sqref="A1"/>
    </sheetView>
  </sheetViews>
  <sheetFormatPr defaultColWidth="8" defaultRowHeight="14.25"/>
  <cols>
    <col min="1" max="1" width="18.2117647058824" style="16"/>
    <col min="2" max="2" width="13.6235294117647" style="16"/>
    <col min="3" max="3" width="20.078431372549" style="16"/>
    <col min="4" max="4" width="23.5176470588235" style="16"/>
    <col min="5" max="5" width="5.73333333333333" style="16"/>
    <col min="6" max="6" width="10.6117647058824" style="16"/>
    <col min="7" max="7" width="11.756862745098" style="16"/>
    <col min="8" max="8" width="7.02745098039216" style="16"/>
    <col min="9" max="9" width="30.4039215686274" style="16"/>
    <col min="10" max="10" width="30.4039215686274" style="16"/>
    <col min="11" max="11" width="30.4039215686274" style="16"/>
  </cols>
  <sheetData>
    <row r="1" ht="39.75" customHeight="1">
      <c r="A1" s="10794" t="s">
        <v>983</v>
      </c>
      <c r="B1" s="10795"/>
      <c r="C1" s="10796"/>
      <c r="D1" s="10797"/>
      <c r="E1" s="10798"/>
      <c r="F1" s="10799"/>
      <c r="G1" s="10800"/>
      <c r="H1" s="10801"/>
      <c r="I1" s="10802"/>
      <c r="J1" s="10803"/>
      <c r="K1" s="10804"/>
    </row>
    <row r="2" ht="16.5" customHeight="1">
      <c r="A2" s="10805"/>
      <c r="B2" s="10806"/>
      <c r="C2" s="10807"/>
      <c r="D2" s="10808"/>
      <c r="E2" s="10809"/>
      <c r="F2" s="10810"/>
      <c r="G2" s="10811"/>
      <c r="H2" s="10812"/>
      <c r="I2" s="10813"/>
      <c r="J2" s="10814"/>
      <c r="K2" s="10815" t="s">
        <v>984</v>
      </c>
    </row>
    <row r="3" ht="16.5" customHeight="1">
      <c r="A3" s="10816" t="s">
        <v>50</v>
      </c>
      <c r="B3" s="10817"/>
      <c r="C3" s="10818"/>
      <c r="D3" s="10819"/>
      <c r="E3" s="10820"/>
      <c r="F3" s="10821"/>
      <c r="G3" s="10822"/>
      <c r="H3" s="10823"/>
      <c r="I3" s="10824"/>
      <c r="J3" s="10825"/>
      <c r="K3" s="10826" t="s">
        <v>730</v>
      </c>
    </row>
    <row r="4" ht="17.25" customHeight="1">
      <c r="A4" s="10827" t="s">
        <v>355</v>
      </c>
      <c r="B4" s="10828" t="s">
        <v>637</v>
      </c>
      <c r="C4" s="10829" t="s">
        <v>638</v>
      </c>
      <c r="D4" s="10830" t="s">
        <v>639</v>
      </c>
      <c r="E4" s="10831" t="s">
        <v>640</v>
      </c>
      <c r="F4" s="10832" t="s">
        <v>641</v>
      </c>
      <c r="G4" s="10833"/>
      <c r="H4" s="10834" t="s">
        <v>642</v>
      </c>
      <c r="I4" s="10835" t="s">
        <v>643</v>
      </c>
      <c r="J4" s="10836" t="s">
        <v>644</v>
      </c>
      <c r="K4" s="10837" t="s">
        <v>645</v>
      </c>
    </row>
    <row r="5" ht="18.75" customHeight="1">
      <c r="A5" s="10838"/>
      <c r="B5" s="10839"/>
      <c r="C5" s="10840"/>
      <c r="D5" s="10841"/>
      <c r="E5" s="10842"/>
      <c r="F5" s="10843" t="s">
        <v>646</v>
      </c>
      <c r="G5" s="10844" t="s">
        <v>647</v>
      </c>
      <c r="H5" s="10845"/>
      <c r="I5" s="10846"/>
      <c r="J5" s="10847"/>
      <c r="K5" s="10848"/>
    </row>
    <row r="6" ht="24" customHeight="1">
      <c r="A6" s="10849" t="s">
        <v>896</v>
      </c>
      <c r="B6" s="10850"/>
      <c r="C6" s="10851"/>
      <c r="D6" s="10852"/>
      <c r="E6" s="10853"/>
      <c r="F6" s="10854"/>
      <c r="G6" s="10855"/>
      <c r="H6" s="10856"/>
      <c r="I6" s="10857"/>
      <c r="J6" s="10858"/>
      <c r="K6" s="10859"/>
    </row>
    <row r="7" ht="24" customHeight="1">
      <c r="A7" s="10860" t="s">
        <v>897</v>
      </c>
      <c r="B7" s="10861" t="s">
        <v>733</v>
      </c>
      <c r="C7" s="10862" t="s">
        <v>662</v>
      </c>
      <c r="D7" s="7442">
        <v>543397775.57</v>
      </c>
      <c r="E7" s="10863"/>
      <c r="F7" s="10864"/>
      <c r="G7" s="10865"/>
      <c r="H7" s="10866"/>
      <c r="I7" s="10867"/>
      <c r="J7" s="10868"/>
      <c r="K7" s="10869"/>
    </row>
    <row r="8" ht="24" customHeight="1">
      <c r="A8" s="10870"/>
      <c r="B8" s="10871"/>
      <c r="C8" s="10872" t="s">
        <v>81</v>
      </c>
      <c r="D8" s="7442">
        <v>829023017.21</v>
      </c>
      <c r="E8" s="10873"/>
      <c r="F8" s="10874"/>
      <c r="G8" s="10875"/>
      <c r="H8" s="10876"/>
      <c r="I8" s="10877"/>
      <c r="J8" s="10878"/>
      <c r="K8" s="10879"/>
    </row>
    <row r="9" ht="24" customHeight="1">
      <c r="A9" s="10880"/>
      <c r="B9" s="10881"/>
      <c r="C9" s="10882" t="s">
        <v>734</v>
      </c>
      <c r="D9" s="7442">
        <f>D8-D7</f>
        <v>285625241.64</v>
      </c>
      <c r="E9" s="10883"/>
      <c r="F9" s="10884"/>
      <c r="G9" s="10885"/>
      <c r="H9" s="10886"/>
      <c r="I9" s="10887"/>
      <c r="J9" s="10888"/>
      <c r="K9" s="10889"/>
    </row>
    <row r="10" ht="24" customHeight="1">
      <c r="A10" s="10890"/>
      <c r="B10" s="10891"/>
      <c r="C10" s="10892" t="s">
        <v>735</v>
      </c>
      <c r="D10" s="7442">
        <f>IF(D7=0,0,D9/D7*100)</f>
        <v>52.5628286461776</v>
      </c>
      <c r="E10" s="10893" t="s">
        <v>654</v>
      </c>
      <c r="F10" s="10894">
        <v>0</v>
      </c>
      <c r="G10" s="10895">
        <v>15</v>
      </c>
      <c r="H10" s="10896" t="s">
        <v>865</v>
      </c>
      <c r="I10" s="10897" t="s">
        <v>985</v>
      </c>
      <c r="J10" s="10898"/>
      <c r="K10" s="10899"/>
    </row>
    <row r="11" ht="24" customHeight="1">
      <c r="A11" s="10900" t="s">
        <v>736</v>
      </c>
      <c r="B11" s="10901" t="s">
        <v>737</v>
      </c>
      <c r="C11" s="10902" t="s">
        <v>662</v>
      </c>
      <c r="D11" s="7442">
        <v>360197775.57</v>
      </c>
      <c r="E11" s="10903"/>
      <c r="F11" s="10904"/>
      <c r="G11" s="10905"/>
      <c r="H11" s="10906"/>
      <c r="I11" s="10907"/>
      <c r="J11" s="10908"/>
      <c r="K11" s="10909"/>
    </row>
    <row r="12" ht="24" customHeight="1">
      <c r="A12" s="10910"/>
      <c r="B12" s="10911"/>
      <c r="C12" s="10912" t="s">
        <v>81</v>
      </c>
      <c r="D12" s="7442">
        <v>318013017.21</v>
      </c>
      <c r="E12" s="10913"/>
      <c r="F12" s="10914"/>
      <c r="G12" s="10915"/>
      <c r="H12" s="10916"/>
      <c r="I12" s="10917"/>
      <c r="J12" s="10918"/>
      <c r="K12" s="10919"/>
    </row>
    <row r="13" ht="24" customHeight="1">
      <c r="A13" s="10920"/>
      <c r="B13" s="10921"/>
      <c r="C13" s="10922" t="s">
        <v>734</v>
      </c>
      <c r="D13" s="7442">
        <f>D12-D11</f>
        <v>-42184758.36</v>
      </c>
      <c r="E13" s="10923"/>
      <c r="F13" s="10924"/>
      <c r="G13" s="10925"/>
      <c r="H13" s="10926"/>
      <c r="I13" s="10927"/>
      <c r="J13" s="10928"/>
      <c r="K13" s="10929"/>
    </row>
    <row r="14" ht="24" customHeight="1">
      <c r="A14" s="10930"/>
      <c r="B14" s="10931"/>
      <c r="C14" s="10932" t="s">
        <v>735</v>
      </c>
      <c r="D14" s="7442">
        <f>IF(D11=0,0,D13/D11*100)</f>
        <v>-11.7115543796027</v>
      </c>
      <c r="E14" s="10933" t="s">
        <v>654</v>
      </c>
      <c r="F14" s="10934">
        <v>0</v>
      </c>
      <c r="G14" s="10935">
        <v>15</v>
      </c>
      <c r="H14" s="10936" t="s">
        <v>865</v>
      </c>
      <c r="I14" s="10937" t="s">
        <v>986</v>
      </c>
      <c r="J14" s="10938"/>
      <c r="K14" s="10939"/>
    </row>
    <row r="15" ht="24" customHeight="1">
      <c r="A15" s="10940" t="s">
        <v>987</v>
      </c>
      <c r="B15" s="10941" t="s">
        <v>988</v>
      </c>
      <c r="C15" s="10942" t="s">
        <v>662</v>
      </c>
      <c r="D15" s="7442">
        <v>261246075.57</v>
      </c>
      <c r="E15" s="10943"/>
      <c r="F15" s="10944"/>
      <c r="G15" s="10945"/>
      <c r="H15" s="10946"/>
      <c r="I15" s="10947"/>
      <c r="J15" s="10948"/>
      <c r="K15" s="10949"/>
    </row>
    <row r="16" ht="24" customHeight="1">
      <c r="A16" s="10950"/>
      <c r="B16" s="10951"/>
      <c r="C16" s="10952" t="s">
        <v>81</v>
      </c>
      <c r="D16" s="7442">
        <v>296007200.07</v>
      </c>
      <c r="E16" s="10953"/>
      <c r="F16" s="10954"/>
      <c r="G16" s="10955"/>
      <c r="H16" s="10956"/>
      <c r="I16" s="10957"/>
      <c r="J16" s="10958"/>
      <c r="K16" s="10959"/>
    </row>
    <row r="17" ht="24" customHeight="1">
      <c r="A17" s="10960"/>
      <c r="B17" s="10961"/>
      <c r="C17" s="10962" t="s">
        <v>734</v>
      </c>
      <c r="D17" s="7442">
        <f>D16-D15</f>
        <v>34761124.5</v>
      </c>
      <c r="E17" s="10963"/>
      <c r="F17" s="10964"/>
      <c r="G17" s="10965"/>
      <c r="H17" s="10966"/>
      <c r="I17" s="10967"/>
      <c r="J17" s="10968"/>
      <c r="K17" s="10969"/>
    </row>
    <row r="18" ht="24" customHeight="1">
      <c r="A18" s="10970"/>
      <c r="B18" s="10971"/>
      <c r="C18" s="10972" t="s">
        <v>735</v>
      </c>
      <c r="D18" s="7442">
        <f>IF(D15=0,0,D17/D15*100)</f>
        <v>13.3058934662105</v>
      </c>
      <c r="E18" s="10973" t="s">
        <v>654</v>
      </c>
      <c r="F18" s="10974">
        <v>0</v>
      </c>
      <c r="G18" s="10975">
        <v>15</v>
      </c>
      <c r="H18" s="10976" t="s">
        <v>655</v>
      </c>
      <c r="I18" s="10977"/>
      <c r="J18" s="10978"/>
      <c r="K18" s="10979"/>
    </row>
    <row r="19" ht="24" customHeight="1">
      <c r="A19" s="10980" t="s">
        <v>989</v>
      </c>
      <c r="B19" s="10981" t="s">
        <v>990</v>
      </c>
      <c r="C19" s="10982" t="s">
        <v>662</v>
      </c>
      <c r="D19" s="7442">
        <f>D11-D15</f>
        <v>98951700</v>
      </c>
      <c r="E19" s="10983"/>
      <c r="F19" s="10984"/>
      <c r="G19" s="10985"/>
      <c r="H19" s="10986"/>
      <c r="I19" s="10987"/>
      <c r="J19" s="10988"/>
      <c r="K19" s="10989"/>
    </row>
    <row r="20" ht="24" customHeight="1">
      <c r="A20" s="10990"/>
      <c r="B20" s="10991"/>
      <c r="C20" s="10992" t="s">
        <v>81</v>
      </c>
      <c r="D20" s="7442">
        <f>D12-D16</f>
        <v>22005817.14</v>
      </c>
      <c r="E20" s="10993"/>
      <c r="F20" s="10994"/>
      <c r="G20" s="10995"/>
      <c r="H20" s="10996"/>
      <c r="I20" s="10997"/>
      <c r="J20" s="10998"/>
      <c r="K20" s="10999"/>
    </row>
    <row r="21" ht="24" customHeight="1">
      <c r="A21" s="11000"/>
      <c r="B21" s="11001"/>
      <c r="C21" s="11002" t="s">
        <v>734</v>
      </c>
      <c r="D21" s="7442">
        <f>D20-D19</f>
        <v>-76945882.86</v>
      </c>
      <c r="E21" s="11003"/>
      <c r="F21" s="11004"/>
      <c r="G21" s="11005"/>
      <c r="H21" s="11006"/>
      <c r="I21" s="11007"/>
      <c r="J21" s="11008"/>
      <c r="K21" s="11009"/>
    </row>
    <row r="22" ht="24" customHeight="1">
      <c r="A22" s="11010"/>
      <c r="B22" s="11011"/>
      <c r="C22" s="11012" t="s">
        <v>735</v>
      </c>
      <c r="D22" s="7442">
        <f>IF(D21=0,0,D21/D19*100)</f>
        <v>-77.7610519677782</v>
      </c>
      <c r="E22" s="11013"/>
      <c r="F22" s="11014"/>
      <c r="G22" s="11015"/>
      <c r="H22" s="11016"/>
      <c r="I22" s="11017"/>
      <c r="J22" s="11018"/>
      <c r="K22" s="11019"/>
    </row>
    <row r="23" ht="24" customHeight="1">
      <c r="A23" s="11020" t="s">
        <v>762</v>
      </c>
      <c r="B23" s="11021" t="s">
        <v>737</v>
      </c>
      <c r="C23" s="11022" t="s">
        <v>662</v>
      </c>
      <c r="D23" s="7442">
        <v>181000000</v>
      </c>
      <c r="E23" s="11023"/>
      <c r="F23" s="11024"/>
      <c r="G23" s="11025"/>
      <c r="H23" s="11026"/>
      <c r="I23" s="11027"/>
      <c r="J23" s="11028"/>
      <c r="K23" s="11029"/>
    </row>
    <row r="24" ht="24" customHeight="1">
      <c r="A24" s="11030"/>
      <c r="B24" s="11031"/>
      <c r="C24" s="11032" t="s">
        <v>81</v>
      </c>
      <c r="D24" s="7442">
        <v>509000000</v>
      </c>
      <c r="E24" s="11033"/>
      <c r="F24" s="11034"/>
      <c r="G24" s="11035"/>
      <c r="H24" s="11036"/>
      <c r="I24" s="11037"/>
      <c r="J24" s="11038"/>
      <c r="K24" s="11039"/>
    </row>
    <row r="25" ht="24" customHeight="1">
      <c r="A25" s="11040"/>
      <c r="B25" s="11041"/>
      <c r="C25" s="11042" t="s">
        <v>734</v>
      </c>
      <c r="D25" s="7442">
        <f>D24-D23</f>
        <v>328000000</v>
      </c>
      <c r="E25" s="11043"/>
      <c r="F25" s="11044"/>
      <c r="G25" s="11045"/>
      <c r="H25" s="11046"/>
      <c r="I25" s="11047"/>
      <c r="J25" s="11048"/>
      <c r="K25" s="11049"/>
    </row>
    <row r="26" ht="24" customHeight="1">
      <c r="A26" s="11050"/>
      <c r="B26" s="11051"/>
      <c r="C26" s="11052" t="s">
        <v>735</v>
      </c>
      <c r="D26" s="7442">
        <f>IF(D23=0,0,D25/D23*100)</f>
        <v>181.21546961326</v>
      </c>
      <c r="E26" s="11053" t="s">
        <v>654</v>
      </c>
      <c r="F26" s="11054">
        <v>0</v>
      </c>
      <c r="G26" s="11055">
        <v>30</v>
      </c>
      <c r="H26" s="11056" t="s">
        <v>865</v>
      </c>
      <c r="I26" s="11057" t="s">
        <v>991</v>
      </c>
      <c r="J26" s="11058"/>
      <c r="K26" s="11059"/>
    </row>
    <row r="27" ht="24" customHeight="1">
      <c r="A27" s="11060" t="s">
        <v>992</v>
      </c>
      <c r="B27" s="11061" t="s">
        <v>764</v>
      </c>
      <c r="C27" s="11062" t="s">
        <v>662</v>
      </c>
      <c r="D27" s="7442">
        <v>71660000</v>
      </c>
      <c r="E27" s="11063"/>
      <c r="F27" s="11064"/>
      <c r="G27" s="11065"/>
      <c r="H27" s="11066"/>
      <c r="I27" s="11067"/>
      <c r="J27" s="11068"/>
      <c r="K27" s="11069"/>
    </row>
    <row r="28" ht="24" customHeight="1">
      <c r="A28" s="11070"/>
      <c r="B28" s="11071"/>
      <c r="C28" s="11072" t="s">
        <v>81</v>
      </c>
      <c r="D28" s="7442">
        <v>67830000</v>
      </c>
      <c r="E28" s="11073"/>
      <c r="F28" s="11074"/>
      <c r="G28" s="11075"/>
      <c r="H28" s="11076"/>
      <c r="I28" s="11077"/>
      <c r="J28" s="11078"/>
      <c r="K28" s="11079"/>
    </row>
    <row r="29" ht="24" customHeight="1">
      <c r="A29" s="11080"/>
      <c r="B29" s="11081"/>
      <c r="C29" s="11082" t="s">
        <v>734</v>
      </c>
      <c r="D29" s="7442">
        <f>D28-D27</f>
        <v>-3830000</v>
      </c>
      <c r="E29" s="11083"/>
      <c r="F29" s="11084"/>
      <c r="G29" s="11085"/>
      <c r="H29" s="11086"/>
      <c r="I29" s="11087"/>
      <c r="J29" s="11088"/>
      <c r="K29" s="11089"/>
    </row>
    <row r="30" ht="24" customHeight="1">
      <c r="A30" s="11090"/>
      <c r="B30" s="11091"/>
      <c r="C30" s="11092" t="s">
        <v>735</v>
      </c>
      <c r="D30" s="7442">
        <f>IF(D27=0,0,D29/D27*100)</f>
        <v>-5.34468322634664</v>
      </c>
      <c r="E30" s="11093" t="s">
        <v>654</v>
      </c>
      <c r="F30" s="11094">
        <v>0</v>
      </c>
      <c r="G30" s="11095">
        <v>10</v>
      </c>
      <c r="H30" s="11096" t="s">
        <v>865</v>
      </c>
      <c r="I30" s="11097" t="s">
        <v>993</v>
      </c>
      <c r="J30" s="11098"/>
      <c r="K30" s="11099"/>
    </row>
    <row r="31" ht="24" customHeight="1">
      <c r="A31" s="11100" t="s">
        <v>765</v>
      </c>
      <c r="B31" s="11101" t="s">
        <v>766</v>
      </c>
      <c r="C31" s="11102" t="s">
        <v>767</v>
      </c>
      <c r="D31" s="7442">
        <v>509000000</v>
      </c>
      <c r="E31" s="11103"/>
      <c r="F31" s="11104"/>
      <c r="G31" s="11105"/>
      <c r="H31" s="11106"/>
      <c r="I31" s="11107"/>
      <c r="J31" s="11108"/>
      <c r="K31" s="11109"/>
    </row>
    <row r="32" ht="24" customHeight="1">
      <c r="A32" s="11110"/>
      <c r="B32" s="11111"/>
      <c r="C32" s="11112" t="s">
        <v>768</v>
      </c>
      <c r="D32" s="7442">
        <v>509000000</v>
      </c>
      <c r="E32" s="11113"/>
      <c r="F32" s="11114"/>
      <c r="G32" s="11115"/>
      <c r="H32" s="11116"/>
      <c r="I32" s="11117"/>
      <c r="J32" s="11118"/>
      <c r="K32" s="11119"/>
    </row>
    <row r="33" ht="24" customHeight="1">
      <c r="A33" s="11120"/>
      <c r="B33" s="11121"/>
      <c r="C33" s="11122" t="s">
        <v>653</v>
      </c>
      <c r="D33" s="7442">
        <f>D32-D31</f>
        <v>0</v>
      </c>
      <c r="E33" s="11123" t="s">
        <v>654</v>
      </c>
      <c r="F33" s="11124">
        <v>0</v>
      </c>
      <c r="G33" s="11125">
        <v>0</v>
      </c>
      <c r="H33" s="11126" t="s">
        <v>655</v>
      </c>
      <c r="I33" s="11127"/>
      <c r="J33" s="11128"/>
      <c r="K33" s="11129"/>
    </row>
    <row r="34" ht="24" customHeight="1">
      <c r="A34" s="11130"/>
      <c r="B34" s="11131"/>
      <c r="C34" s="11132" t="s">
        <v>769</v>
      </c>
      <c r="D34" s="7442">
        <v>67830000</v>
      </c>
      <c r="E34" s="11133"/>
      <c r="F34" s="11134"/>
      <c r="G34" s="11135"/>
      <c r="H34" s="11136"/>
      <c r="I34" s="11137"/>
      <c r="J34" s="11138"/>
      <c r="K34" s="11139"/>
    </row>
    <row r="35" ht="24" customHeight="1">
      <c r="A35" s="11140"/>
      <c r="B35" s="11141"/>
      <c r="C35" s="11142" t="s">
        <v>770</v>
      </c>
      <c r="D35" s="7442">
        <v>67830000</v>
      </c>
      <c r="E35" s="11143"/>
      <c r="F35" s="11144"/>
      <c r="G35" s="11145"/>
      <c r="H35" s="11146"/>
      <c r="I35" s="11147"/>
      <c r="J35" s="11148"/>
      <c r="K35" s="11149"/>
    </row>
    <row r="36" ht="24" customHeight="1">
      <c r="A36" s="11150"/>
      <c r="B36" s="11151"/>
      <c r="C36" s="11152" t="s">
        <v>653</v>
      </c>
      <c r="D36" s="7442">
        <f>D35-D34</f>
        <v>0</v>
      </c>
      <c r="E36" s="11153" t="s">
        <v>654</v>
      </c>
      <c r="F36" s="11154">
        <v>0</v>
      </c>
      <c r="G36" s="11155">
        <v>0</v>
      </c>
      <c r="H36" s="11156" t="s">
        <v>655</v>
      </c>
      <c r="I36" s="11157"/>
      <c r="J36" s="11158"/>
      <c r="K36" s="11159"/>
    </row>
    <row r="37" ht="24" customHeight="1">
      <c r="A37" s="11160" t="s">
        <v>915</v>
      </c>
      <c r="B37" s="11161" t="s">
        <v>737</v>
      </c>
      <c r="C37" s="11162" t="s">
        <v>662</v>
      </c>
      <c r="D37" s="7442">
        <v>200000</v>
      </c>
      <c r="E37" s="11163"/>
      <c r="F37" s="11164"/>
      <c r="G37" s="11165"/>
      <c r="H37" s="11166"/>
      <c r="I37" s="11167"/>
      <c r="J37" s="11168"/>
      <c r="K37" s="11169"/>
    </row>
    <row r="38" ht="24" customHeight="1">
      <c r="A38" s="11170"/>
      <c r="B38" s="11171"/>
      <c r="C38" s="11172" t="s">
        <v>81</v>
      </c>
      <c r="D38" s="7442">
        <v>10000</v>
      </c>
      <c r="E38" s="11173"/>
      <c r="F38" s="11174"/>
      <c r="G38" s="11175"/>
      <c r="H38" s="11176"/>
      <c r="I38" s="11177"/>
      <c r="J38" s="11178"/>
      <c r="K38" s="11179"/>
    </row>
    <row r="39" ht="24" customHeight="1">
      <c r="A39" s="11180"/>
      <c r="B39" s="11181"/>
      <c r="C39" s="11182" t="s">
        <v>734</v>
      </c>
      <c r="D39" s="7442">
        <f>D38-D37</f>
        <v>-190000</v>
      </c>
      <c r="E39" s="11183"/>
      <c r="F39" s="11184"/>
      <c r="G39" s="11185"/>
      <c r="H39" s="11186"/>
      <c r="I39" s="11187"/>
      <c r="J39" s="11188"/>
      <c r="K39" s="11189"/>
    </row>
    <row r="40" ht="24" customHeight="1">
      <c r="A40" s="11190"/>
      <c r="B40" s="11191"/>
      <c r="C40" s="11192" t="s">
        <v>735</v>
      </c>
      <c r="D40" s="7442">
        <f>IF(D37=0,0,D39/D37*100)</f>
        <v>-95</v>
      </c>
      <c r="E40" s="11193"/>
      <c r="F40" s="11194"/>
      <c r="G40" s="11195"/>
      <c r="H40" s="11196"/>
      <c r="I40" s="11197"/>
      <c r="J40" s="11198"/>
      <c r="K40" s="11199"/>
    </row>
    <row r="41" ht="24" customHeight="1">
      <c r="A41" s="11200" t="s">
        <v>994</v>
      </c>
      <c r="B41" s="11201" t="s">
        <v>776</v>
      </c>
      <c r="C41" s="11202" t="s">
        <v>662</v>
      </c>
      <c r="D41" s="7442">
        <v>0.54</v>
      </c>
      <c r="E41" s="11203" t="s">
        <v>654</v>
      </c>
      <c r="F41" s="11204">
        <v>0.35</v>
      </c>
      <c r="G41" s="11205">
        <v>4</v>
      </c>
      <c r="H41" s="11206" t="s">
        <v>655</v>
      </c>
      <c r="I41" s="11207"/>
      <c r="J41" s="11208"/>
      <c r="K41" s="11209"/>
    </row>
    <row r="42" ht="24" customHeight="1">
      <c r="A42" s="11210"/>
      <c r="B42" s="11211"/>
      <c r="C42" s="11212" t="s">
        <v>81</v>
      </c>
      <c r="D42" s="7442">
        <v>1.46</v>
      </c>
      <c r="E42" s="11213" t="s">
        <v>654</v>
      </c>
      <c r="F42" s="11214">
        <v>0.35</v>
      </c>
      <c r="G42" s="11215">
        <v>4</v>
      </c>
      <c r="H42" s="11216" t="s">
        <v>655</v>
      </c>
      <c r="I42" s="11217"/>
      <c r="J42" s="11218"/>
      <c r="K42" s="11219"/>
    </row>
    <row r="43" ht="24" customHeight="1">
      <c r="A43" s="11220"/>
      <c r="B43" s="11221"/>
      <c r="C43" s="11222" t="s">
        <v>734</v>
      </c>
      <c r="D43" s="7442">
        <f>D42-D41</f>
        <v>0.92</v>
      </c>
      <c r="E43" s="11223"/>
      <c r="F43" s="11224"/>
      <c r="G43" s="11225"/>
      <c r="H43" s="11226"/>
      <c r="I43" s="11227"/>
      <c r="J43" s="11228"/>
      <c r="K43" s="11229"/>
    </row>
    <row r="44" ht="24" customHeight="1">
      <c r="A44" s="11230" t="s">
        <v>995</v>
      </c>
      <c r="B44" s="11231" t="s">
        <v>737</v>
      </c>
      <c r="C44" s="11232" t="s">
        <v>662</v>
      </c>
      <c r="D44" s="7442">
        <v>2000000</v>
      </c>
      <c r="E44" s="11233"/>
      <c r="F44" s="11234"/>
      <c r="G44" s="11235"/>
      <c r="H44" s="11236"/>
      <c r="I44" s="11237"/>
      <c r="J44" s="11238"/>
      <c r="K44" s="11239"/>
    </row>
    <row r="45" ht="24" customHeight="1">
      <c r="A45" s="11240"/>
      <c r="B45" s="11241"/>
      <c r="C45" s="11242" t="s">
        <v>81</v>
      </c>
      <c r="D45" s="7442">
        <v>2000000</v>
      </c>
      <c r="E45" s="11243"/>
      <c r="F45" s="11244"/>
      <c r="G45" s="11245"/>
      <c r="H45" s="11246"/>
      <c r="I45" s="11247"/>
      <c r="J45" s="11248"/>
      <c r="K45" s="11249"/>
    </row>
    <row r="46" ht="24" customHeight="1">
      <c r="A46" s="11250"/>
      <c r="B46" s="11251"/>
      <c r="C46" s="11252" t="s">
        <v>734</v>
      </c>
      <c r="D46" s="7442">
        <f>D45-D44</f>
        <v>0</v>
      </c>
      <c r="E46" s="11253"/>
      <c r="F46" s="11254"/>
      <c r="G46" s="11255"/>
      <c r="H46" s="11256"/>
      <c r="I46" s="11257"/>
      <c r="J46" s="11258"/>
      <c r="K46" s="11259"/>
    </row>
    <row r="47" ht="24" customHeight="1">
      <c r="A47" s="11260"/>
      <c r="B47" s="11261"/>
      <c r="C47" s="11262" t="s">
        <v>735</v>
      </c>
      <c r="D47" s="7442">
        <f>IF(D44=0,0,D46/D44*100)</f>
        <v>0</v>
      </c>
      <c r="E47" s="11263" t="s">
        <v>654</v>
      </c>
      <c r="F47" s="11264">
        <v>-30</v>
      </c>
      <c r="G47" s="11265">
        <v>30</v>
      </c>
      <c r="H47" s="11266" t="s">
        <v>655</v>
      </c>
      <c r="I47" s="11267"/>
      <c r="J47" s="11268"/>
      <c r="K47" s="11269"/>
    </row>
    <row r="48" ht="24" customHeight="1">
      <c r="A48" s="11270" t="s">
        <v>996</v>
      </c>
      <c r="B48" s="11271" t="s">
        <v>778</v>
      </c>
      <c r="C48" s="11272" t="s">
        <v>662</v>
      </c>
      <c r="D48" s="7442">
        <v>0</v>
      </c>
      <c r="E48" s="11273" t="s">
        <v>654</v>
      </c>
      <c r="F48" s="11274">
        <v>0</v>
      </c>
      <c r="G48" s="11275">
        <v>0</v>
      </c>
      <c r="H48" s="11276" t="s">
        <v>655</v>
      </c>
      <c r="I48" s="11277"/>
      <c r="J48" s="11278"/>
      <c r="K48" s="11279"/>
    </row>
    <row r="49" ht="24" customHeight="1">
      <c r="A49" s="11280"/>
      <c r="B49" s="11281"/>
      <c r="C49" s="11282" t="s">
        <v>81</v>
      </c>
      <c r="D49" s="7442">
        <v>0</v>
      </c>
      <c r="E49" s="11283" t="s">
        <v>654</v>
      </c>
      <c r="F49" s="11284">
        <v>0</v>
      </c>
      <c r="G49" s="11285">
        <v>0</v>
      </c>
      <c r="H49" s="11286" t="s">
        <v>655</v>
      </c>
      <c r="I49" s="11287"/>
      <c r="J49" s="11288"/>
      <c r="K49" s="11289"/>
    </row>
    <row r="50" ht="24" customHeight="1">
      <c r="A50" s="11290"/>
      <c r="B50" s="11291"/>
      <c r="C50" s="11292" t="s">
        <v>734</v>
      </c>
      <c r="D50" s="7442">
        <f>D49-D48</f>
        <v>0</v>
      </c>
      <c r="E50" s="11293"/>
      <c r="F50" s="11294"/>
      <c r="G50" s="11295"/>
      <c r="H50" s="11296"/>
      <c r="I50" s="11297"/>
      <c r="J50" s="11298"/>
      <c r="K50" s="11299"/>
    </row>
    <row r="51" ht="24" customHeight="1">
      <c r="A51" s="11300"/>
      <c r="B51" s="11301"/>
      <c r="C51" s="11302" t="s">
        <v>735</v>
      </c>
      <c r="D51" s="7442">
        <f>IF(D48=0,0,D50/D48*100)</f>
        <v>0</v>
      </c>
      <c r="E51" s="11303"/>
      <c r="F51" s="11304"/>
      <c r="G51" s="11305"/>
      <c r="H51" s="11306"/>
      <c r="I51" s="11307"/>
      <c r="J51" s="11308"/>
      <c r="K51" s="11309"/>
    </row>
    <row r="52" ht="24" customHeight="1">
      <c r="A52" s="11310" t="s">
        <v>997</v>
      </c>
      <c r="B52" s="11311" t="s">
        <v>780</v>
      </c>
      <c r="C52" s="11312" t="s">
        <v>662</v>
      </c>
      <c r="D52" s="7442">
        <v>0</v>
      </c>
      <c r="E52" s="11313" t="s">
        <v>654</v>
      </c>
      <c r="F52" s="11314">
        <v>0</v>
      </c>
      <c r="G52" s="11315">
        <v>0</v>
      </c>
      <c r="H52" s="11316" t="s">
        <v>655</v>
      </c>
      <c r="I52" s="11317"/>
      <c r="J52" s="11318"/>
      <c r="K52" s="11319"/>
    </row>
    <row r="53" ht="24" customHeight="1">
      <c r="A53" s="11320"/>
      <c r="B53" s="11321"/>
      <c r="C53" s="11322" t="s">
        <v>81</v>
      </c>
      <c r="D53" s="7442">
        <v>0</v>
      </c>
      <c r="E53" s="11323" t="s">
        <v>654</v>
      </c>
      <c r="F53" s="11324">
        <v>0</v>
      </c>
      <c r="G53" s="11325">
        <v>0</v>
      </c>
      <c r="H53" s="11326" t="s">
        <v>655</v>
      </c>
      <c r="I53" s="11327"/>
      <c r="J53" s="11328"/>
      <c r="K53" s="11329"/>
    </row>
    <row r="54" ht="24" customHeight="1">
      <c r="A54" s="11330" t="s">
        <v>919</v>
      </c>
      <c r="B54" s="11331"/>
      <c r="C54" s="11332"/>
      <c r="D54" s="11333"/>
      <c r="E54" s="11334"/>
      <c r="F54" s="11335"/>
      <c r="G54" s="11336"/>
      <c r="H54" s="11337"/>
      <c r="I54" s="11338"/>
      <c r="J54" s="11339"/>
      <c r="K54" s="11340"/>
    </row>
    <row r="55" ht="24" customHeight="1">
      <c r="A55" s="11341" t="s">
        <v>998</v>
      </c>
      <c r="B55" s="11342" t="s">
        <v>733</v>
      </c>
      <c r="C55" s="11343" t="s">
        <v>662</v>
      </c>
      <c r="D55" s="7442">
        <v>616926436.96</v>
      </c>
      <c r="E55" s="11344"/>
      <c r="F55" s="11345"/>
      <c r="G55" s="11346"/>
      <c r="H55" s="11347"/>
      <c r="I55" s="11348"/>
      <c r="J55" s="11349"/>
      <c r="K55" s="11350"/>
    </row>
    <row r="56" ht="24" customHeight="1">
      <c r="A56" s="11351"/>
      <c r="B56" s="11352"/>
      <c r="C56" s="11353" t="s">
        <v>81</v>
      </c>
      <c r="D56" s="7442">
        <v>828246345</v>
      </c>
      <c r="E56" s="11354"/>
      <c r="F56" s="11355"/>
      <c r="G56" s="11356"/>
      <c r="H56" s="11357"/>
      <c r="I56" s="11358"/>
      <c r="J56" s="11359"/>
      <c r="K56" s="11360"/>
    </row>
    <row r="57" ht="24" customHeight="1">
      <c r="A57" s="11361"/>
      <c r="B57" s="11362"/>
      <c r="C57" s="11363" t="s">
        <v>734</v>
      </c>
      <c r="D57" s="7442">
        <f>D56-D55</f>
        <v>211319908.04</v>
      </c>
      <c r="E57" s="11364"/>
      <c r="F57" s="11365"/>
      <c r="G57" s="11366"/>
      <c r="H57" s="11367"/>
      <c r="I57" s="11368"/>
      <c r="J57" s="11369"/>
      <c r="K57" s="11370"/>
    </row>
    <row r="58" ht="24" customHeight="1">
      <c r="A58" s="11371"/>
      <c r="B58" s="11372"/>
      <c r="C58" s="11373" t="s">
        <v>735</v>
      </c>
      <c r="D58" s="7442">
        <f>IF(D55=0,0,D57/D55*100)</f>
        <v>34.2536638697656</v>
      </c>
      <c r="E58" s="11374" t="s">
        <v>654</v>
      </c>
      <c r="F58" s="11375">
        <v>0</v>
      </c>
      <c r="G58" s="11376">
        <v>15</v>
      </c>
      <c r="H58" s="11377" t="s">
        <v>865</v>
      </c>
      <c r="I58" s="11378" t="s">
        <v>999</v>
      </c>
      <c r="J58" s="11379"/>
      <c r="K58" s="11380"/>
    </row>
    <row r="59" ht="24" customHeight="1">
      <c r="A59" s="11381" t="s">
        <v>784</v>
      </c>
      <c r="B59" s="11382" t="s">
        <v>737</v>
      </c>
      <c r="C59" s="11383" t="s">
        <v>662</v>
      </c>
      <c r="D59" s="7442">
        <v>615016436.96</v>
      </c>
      <c r="E59" s="11384"/>
      <c r="F59" s="11385"/>
      <c r="G59" s="11386"/>
      <c r="H59" s="11387"/>
      <c r="I59" s="11388"/>
      <c r="J59" s="11389"/>
      <c r="K59" s="11390"/>
    </row>
    <row r="60" ht="24" customHeight="1">
      <c r="A60" s="11391"/>
      <c r="B60" s="11392"/>
      <c r="C60" s="11393" t="s">
        <v>81</v>
      </c>
      <c r="D60" s="7442">
        <v>826236345</v>
      </c>
      <c r="E60" s="11394"/>
      <c r="F60" s="11395"/>
      <c r="G60" s="11396"/>
      <c r="H60" s="11397"/>
      <c r="I60" s="11398"/>
      <c r="J60" s="11399"/>
      <c r="K60" s="11400"/>
    </row>
    <row r="61" ht="24" customHeight="1">
      <c r="A61" s="11401"/>
      <c r="B61" s="11402"/>
      <c r="C61" s="11403" t="s">
        <v>734</v>
      </c>
      <c r="D61" s="7442">
        <f>D60-D59</f>
        <v>211219908.04</v>
      </c>
      <c r="E61" s="11404"/>
      <c r="F61" s="11405"/>
      <c r="G61" s="11406"/>
      <c r="H61" s="11407"/>
      <c r="I61" s="11408"/>
      <c r="J61" s="11409"/>
      <c r="K61" s="11410"/>
    </row>
    <row r="62" ht="24" customHeight="1">
      <c r="A62" s="11411"/>
      <c r="B62" s="11412"/>
      <c r="C62" s="11413" t="s">
        <v>735</v>
      </c>
      <c r="D62" s="7442">
        <f>IF(D59=0,0,D61/D59*100)</f>
        <v>34.3437825961288</v>
      </c>
      <c r="E62" s="11414" t="s">
        <v>654</v>
      </c>
      <c r="F62" s="11415">
        <v>0</v>
      </c>
      <c r="G62" s="11416">
        <v>15</v>
      </c>
      <c r="H62" s="11417" t="s">
        <v>865</v>
      </c>
      <c r="I62" s="11418" t="s">
        <v>1000</v>
      </c>
      <c r="J62" s="11419"/>
      <c r="K62" s="11420"/>
    </row>
    <row r="63" ht="24" customHeight="1">
      <c r="A63" s="11421" t="s">
        <v>1001</v>
      </c>
      <c r="B63" s="11422" t="s">
        <v>1002</v>
      </c>
      <c r="C63" s="11423" t="s">
        <v>662</v>
      </c>
      <c r="D63" s="7442">
        <v>599126436.96</v>
      </c>
      <c r="E63" s="11424"/>
      <c r="F63" s="11425"/>
      <c r="G63" s="11426"/>
      <c r="H63" s="11427"/>
      <c r="I63" s="11428"/>
      <c r="J63" s="11429"/>
      <c r="K63" s="11430"/>
    </row>
    <row r="64" ht="24" customHeight="1">
      <c r="A64" s="11431"/>
      <c r="B64" s="11432"/>
      <c r="C64" s="11433" t="s">
        <v>81</v>
      </c>
      <c r="D64" s="7442">
        <v>676236345</v>
      </c>
      <c r="E64" s="11434"/>
      <c r="F64" s="11435"/>
      <c r="G64" s="11436"/>
      <c r="H64" s="11437"/>
      <c r="I64" s="11438"/>
      <c r="J64" s="11439"/>
      <c r="K64" s="11440"/>
    </row>
    <row r="65" ht="24" customHeight="1">
      <c r="A65" s="11441"/>
      <c r="B65" s="11442"/>
      <c r="C65" s="11443" t="s">
        <v>734</v>
      </c>
      <c r="D65" s="7442">
        <f>D64-D63</f>
        <v>77109908.04</v>
      </c>
      <c r="E65" s="11444"/>
      <c r="F65" s="11445"/>
      <c r="G65" s="11446"/>
      <c r="H65" s="11447"/>
      <c r="I65" s="11448"/>
      <c r="J65" s="11449"/>
      <c r="K65" s="11450"/>
    </row>
    <row r="66" ht="24" customHeight="1">
      <c r="A66" s="11451"/>
      <c r="B66" s="11452"/>
      <c r="C66" s="11453" t="s">
        <v>735</v>
      </c>
      <c r="D66" s="7442">
        <f>IF(D63=0,0,D65/D63*100)</f>
        <v>12.8703898347834</v>
      </c>
      <c r="E66" s="11454" t="s">
        <v>654</v>
      </c>
      <c r="F66" s="11455">
        <v>0</v>
      </c>
      <c r="G66" s="11456">
        <v>15</v>
      </c>
      <c r="H66" s="11457" t="s">
        <v>655</v>
      </c>
      <c r="I66" s="11458" t="s">
        <v>999</v>
      </c>
      <c r="J66" s="11459"/>
      <c r="K66" s="11460"/>
    </row>
    <row r="67" ht="24" customHeight="1">
      <c r="A67" s="11461" t="s">
        <v>1003</v>
      </c>
      <c r="B67" s="11462" t="s">
        <v>1004</v>
      </c>
      <c r="C67" s="11463" t="s">
        <v>662</v>
      </c>
      <c r="D67" s="11464">
        <v>15890000</v>
      </c>
      <c r="E67" s="11465"/>
      <c r="F67" s="11466"/>
      <c r="G67" s="11467"/>
      <c r="H67" s="11468"/>
      <c r="I67" s="11469"/>
      <c r="J67" s="11470"/>
      <c r="K67" s="11471"/>
    </row>
    <row r="68" ht="24" customHeight="1">
      <c r="A68" s="11472"/>
      <c r="B68" s="11473"/>
      <c r="C68" s="11474" t="s">
        <v>81</v>
      </c>
      <c r="D68" s="7442">
        <v>150000000</v>
      </c>
      <c r="E68" s="11475"/>
      <c r="F68" s="11476"/>
      <c r="G68" s="11477"/>
      <c r="H68" s="11478"/>
      <c r="I68" s="11479"/>
      <c r="J68" s="11480"/>
      <c r="K68" s="11481"/>
    </row>
    <row r="69" ht="24" customHeight="1">
      <c r="A69" s="11482"/>
      <c r="B69" s="11483"/>
      <c r="C69" s="11484" t="s">
        <v>734</v>
      </c>
      <c r="D69" s="7442">
        <f>D68-D67</f>
        <v>134110000</v>
      </c>
      <c r="E69" s="11485"/>
      <c r="F69" s="11486"/>
      <c r="G69" s="11487"/>
      <c r="H69" s="11488"/>
      <c r="I69" s="11489"/>
      <c r="J69" s="11490"/>
      <c r="K69" s="11491"/>
    </row>
    <row r="70" ht="24" customHeight="1">
      <c r="A70" s="11492"/>
      <c r="B70" s="11493"/>
      <c r="C70" s="11494" t="s">
        <v>735</v>
      </c>
      <c r="D70" s="7442">
        <f>IF(D67=0,0,D69/D67*100)</f>
        <v>843.989930774072</v>
      </c>
      <c r="E70" s="11495"/>
      <c r="F70" s="11496"/>
      <c r="G70" s="11497"/>
      <c r="H70" s="11498"/>
      <c r="I70" s="11499"/>
      <c r="J70" s="11500"/>
      <c r="K70" s="11501"/>
    </row>
    <row r="71" ht="24" customHeight="1">
      <c r="A71" s="11502" t="s">
        <v>1005</v>
      </c>
      <c r="B71" s="11503" t="s">
        <v>1006</v>
      </c>
      <c r="C71" s="11504" t="s">
        <v>662</v>
      </c>
      <c r="D71" s="7442">
        <v>59496.17</v>
      </c>
      <c r="E71" s="11505"/>
      <c r="F71" s="11506"/>
      <c r="G71" s="11507"/>
      <c r="H71" s="11508"/>
      <c r="I71" s="11509"/>
      <c r="J71" s="11510"/>
      <c r="K71" s="11511"/>
    </row>
    <row r="72" ht="24" customHeight="1">
      <c r="A72" s="11512"/>
      <c r="B72" s="11513"/>
      <c r="C72" s="11514" t="s">
        <v>81</v>
      </c>
      <c r="D72" s="7442">
        <v>61801.9</v>
      </c>
      <c r="E72" s="11515"/>
      <c r="F72" s="11516"/>
      <c r="G72" s="11517"/>
      <c r="H72" s="11518"/>
      <c r="I72" s="11519"/>
      <c r="J72" s="11520"/>
      <c r="K72" s="11521"/>
    </row>
    <row r="73" ht="24" customHeight="1">
      <c r="A73" s="11522"/>
      <c r="B73" s="11523"/>
      <c r="C73" s="11524" t="s">
        <v>734</v>
      </c>
      <c r="D73" s="7442">
        <f>D72-D71</f>
        <v>2305.73</v>
      </c>
      <c r="E73" s="11525"/>
      <c r="F73" s="11526"/>
      <c r="G73" s="11527"/>
      <c r="H73" s="11528"/>
      <c r="I73" s="11529"/>
      <c r="J73" s="11530"/>
      <c r="K73" s="11531"/>
    </row>
    <row r="74" ht="24" customHeight="1">
      <c r="A74" s="11532"/>
      <c r="B74" s="11533"/>
      <c r="C74" s="11534" t="s">
        <v>735</v>
      </c>
      <c r="D74" s="7442">
        <f>IF(D71=0,0,D73/D71*100)</f>
        <v>3.87542593077841</v>
      </c>
      <c r="E74" s="11535" t="s">
        <v>654</v>
      </c>
      <c r="F74" s="11536">
        <v>2.5</v>
      </c>
      <c r="G74" s="11537">
        <v>4</v>
      </c>
      <c r="H74" s="11538" t="s">
        <v>655</v>
      </c>
      <c r="I74" s="11539" t="s">
        <v>1007</v>
      </c>
      <c r="J74" s="11540"/>
      <c r="K74" s="11541"/>
    </row>
    <row r="75" ht="24" customHeight="1">
      <c r="A75" s="11542" t="s">
        <v>1008</v>
      </c>
      <c r="B75" s="11543" t="s">
        <v>737</v>
      </c>
      <c r="C75" s="11544" t="s">
        <v>662</v>
      </c>
      <c r="D75" s="7442">
        <v>1900000</v>
      </c>
      <c r="E75" s="11545"/>
      <c r="F75" s="11546"/>
      <c r="G75" s="11547"/>
      <c r="H75" s="11548"/>
      <c r="I75" s="11549"/>
      <c r="J75" s="11550"/>
      <c r="K75" s="11551"/>
    </row>
    <row r="76" ht="24" customHeight="1">
      <c r="A76" s="11552"/>
      <c r="B76" s="11553"/>
      <c r="C76" s="11554" t="s">
        <v>81</v>
      </c>
      <c r="D76" s="7442">
        <v>2000000</v>
      </c>
      <c r="E76" s="11555"/>
      <c r="F76" s="11556"/>
      <c r="G76" s="11557"/>
      <c r="H76" s="11558"/>
      <c r="I76" s="11559"/>
      <c r="J76" s="11560"/>
      <c r="K76" s="11561"/>
    </row>
    <row r="77" ht="24" customHeight="1">
      <c r="A77" s="11562"/>
      <c r="B77" s="11563"/>
      <c r="C77" s="11564" t="s">
        <v>734</v>
      </c>
      <c r="D77" s="7442">
        <f>D76-D75</f>
        <v>100000</v>
      </c>
      <c r="E77" s="11565"/>
      <c r="F77" s="11566"/>
      <c r="G77" s="11567"/>
      <c r="H77" s="11568"/>
      <c r="I77" s="11569"/>
      <c r="J77" s="11570"/>
      <c r="K77" s="11571"/>
    </row>
    <row r="78" ht="24" customHeight="1">
      <c r="A78" s="11572"/>
      <c r="B78" s="11573"/>
      <c r="C78" s="11574" t="s">
        <v>735</v>
      </c>
      <c r="D78" s="7442">
        <f>IF(D75=0,0,D77/D75*100)</f>
        <v>5.26315789473684</v>
      </c>
      <c r="E78" s="11575" t="s">
        <v>654</v>
      </c>
      <c r="F78" s="11576">
        <v>-30</v>
      </c>
      <c r="G78" s="11577">
        <v>30</v>
      </c>
      <c r="H78" s="11578" t="s">
        <v>655</v>
      </c>
      <c r="I78" s="11579"/>
      <c r="J78" s="11580"/>
      <c r="K78" s="11581"/>
    </row>
    <row r="79" ht="24" customHeight="1">
      <c r="A79" s="11582" t="s">
        <v>1009</v>
      </c>
      <c r="B79" s="11583" t="s">
        <v>797</v>
      </c>
      <c r="C79" s="11584" t="s">
        <v>662</v>
      </c>
      <c r="D79" s="7442">
        <v>10000</v>
      </c>
      <c r="E79" s="11585" t="s">
        <v>654</v>
      </c>
      <c r="F79" s="11586">
        <v>0</v>
      </c>
      <c r="G79" s="11587">
        <v>0</v>
      </c>
      <c r="H79" s="11588" t="s">
        <v>865</v>
      </c>
      <c r="I79" s="11589" t="s">
        <v>1010</v>
      </c>
      <c r="J79" s="11590"/>
      <c r="K79" s="11591"/>
    </row>
    <row r="80" ht="24" customHeight="1">
      <c r="A80" s="11592"/>
      <c r="B80" s="11593"/>
      <c r="C80" s="11594" t="s">
        <v>81</v>
      </c>
      <c r="D80" s="7442">
        <v>10000</v>
      </c>
      <c r="E80" s="11595" t="s">
        <v>654</v>
      </c>
      <c r="F80" s="11596">
        <v>0</v>
      </c>
      <c r="G80" s="11597">
        <v>0</v>
      </c>
      <c r="H80" s="11598" t="s">
        <v>865</v>
      </c>
      <c r="I80" s="11599" t="s">
        <v>1010</v>
      </c>
      <c r="J80" s="11600"/>
      <c r="K80" s="11601"/>
    </row>
    <row r="81" ht="24" customHeight="1">
      <c r="A81" s="11602"/>
      <c r="B81" s="11603"/>
      <c r="C81" s="11604" t="s">
        <v>734</v>
      </c>
      <c r="D81" s="7442">
        <f>D80-D79</f>
        <v>0</v>
      </c>
      <c r="E81" s="11605"/>
      <c r="F81" s="11606"/>
      <c r="G81" s="11607"/>
      <c r="H81" s="11608"/>
      <c r="I81" s="11609"/>
      <c r="J81" s="11610"/>
      <c r="K81" s="11611"/>
    </row>
    <row r="82" ht="24" customHeight="1">
      <c r="A82" s="11612"/>
      <c r="B82" s="11613"/>
      <c r="C82" s="11614" t="s">
        <v>735</v>
      </c>
      <c r="D82" s="7442">
        <f>IF(D79=0,0,D81/D79*100)</f>
        <v>0</v>
      </c>
      <c r="E82" s="11615"/>
      <c r="F82" s="11616"/>
      <c r="G82" s="11617"/>
      <c r="H82" s="11618"/>
      <c r="I82" s="11619"/>
      <c r="J82" s="11620"/>
      <c r="K82" s="11621"/>
    </row>
    <row r="83" ht="24" customHeight="1">
      <c r="A83" s="11622" t="s">
        <v>924</v>
      </c>
      <c r="B83" s="11623"/>
      <c r="C83" s="11624"/>
      <c r="D83" s="11625"/>
      <c r="E83" s="11626"/>
      <c r="F83" s="11627"/>
      <c r="G83" s="11628"/>
      <c r="H83" s="11629"/>
      <c r="I83" s="11630"/>
      <c r="J83" s="11631"/>
      <c r="K83" s="11632"/>
    </row>
    <row r="84" ht="24" customHeight="1">
      <c r="A84" s="11633" t="s">
        <v>800</v>
      </c>
      <c r="B84" s="11634" t="s">
        <v>737</v>
      </c>
      <c r="C84" s="11635" t="s">
        <v>662</v>
      </c>
      <c r="D84" s="7442">
        <v>-73528661.39</v>
      </c>
      <c r="E84" s="11636" t="s">
        <v>654</v>
      </c>
      <c r="F84" s="11637">
        <v>0</v>
      </c>
      <c r="G84" s="11638" t="s">
        <v>679</v>
      </c>
      <c r="H84" s="11639" t="s">
        <v>865</v>
      </c>
      <c r="I84" s="11640" t="s">
        <v>1011</v>
      </c>
      <c r="J84" s="11641"/>
      <c r="K84" s="11642"/>
    </row>
    <row r="85" ht="24" customHeight="1">
      <c r="A85" s="11643"/>
      <c r="B85" s="11644"/>
      <c r="C85" s="11645" t="s">
        <v>81</v>
      </c>
      <c r="D85" s="7442">
        <v>776672.21</v>
      </c>
      <c r="E85" s="11646" t="s">
        <v>654</v>
      </c>
      <c r="F85" s="11647">
        <v>0</v>
      </c>
      <c r="G85" s="11648" t="s">
        <v>679</v>
      </c>
      <c r="H85" s="11649" t="s">
        <v>655</v>
      </c>
      <c r="I85" s="11650"/>
      <c r="J85" s="11651"/>
      <c r="K85" s="11652"/>
    </row>
    <row r="86" ht="24" customHeight="1">
      <c r="A86" s="11653"/>
      <c r="B86" s="11654"/>
      <c r="C86" s="11655" t="s">
        <v>734</v>
      </c>
      <c r="D86" s="7442">
        <f>D85-D84</f>
        <v>74305333.6</v>
      </c>
      <c r="E86" s="11656"/>
      <c r="F86" s="11657"/>
      <c r="G86" s="11658"/>
      <c r="H86" s="11659"/>
      <c r="I86" s="11660"/>
      <c r="J86" s="11661"/>
      <c r="K86" s="11662"/>
    </row>
    <row r="87" ht="24" customHeight="1">
      <c r="A87" s="11663"/>
      <c r="B87" s="11664"/>
      <c r="C87" s="11665" t="s">
        <v>735</v>
      </c>
      <c r="D87" s="7442">
        <f>IF(D84=0,0,D86/D84*100)</f>
        <v>-101.05628498509</v>
      </c>
      <c r="E87" s="11666"/>
      <c r="F87" s="11667"/>
      <c r="G87" s="11668"/>
      <c r="H87" s="11669"/>
      <c r="I87" s="11670"/>
      <c r="J87" s="11671"/>
      <c r="K87" s="11672"/>
    </row>
    <row r="88" ht="24" customHeight="1">
      <c r="A88" s="11673" t="s">
        <v>801</v>
      </c>
      <c r="B88" s="11674" t="s">
        <v>737</v>
      </c>
      <c r="C88" s="11675" t="s">
        <v>662</v>
      </c>
      <c r="D88" s="7442">
        <v>297038.98</v>
      </c>
      <c r="E88" s="11676" t="s">
        <v>654</v>
      </c>
      <c r="F88" s="11677">
        <v>0</v>
      </c>
      <c r="G88" s="11678" t="s">
        <v>679</v>
      </c>
      <c r="H88" s="11679" t="s">
        <v>655</v>
      </c>
      <c r="I88" s="11680"/>
      <c r="J88" s="11681"/>
      <c r="K88" s="11682"/>
    </row>
    <row r="89" ht="24" customHeight="1">
      <c r="A89" s="11683"/>
      <c r="B89" s="11684"/>
      <c r="C89" s="11685" t="s">
        <v>81</v>
      </c>
      <c r="D89" s="7442">
        <v>1073711.19</v>
      </c>
      <c r="E89" s="11686" t="s">
        <v>654</v>
      </c>
      <c r="F89" s="11687">
        <v>0</v>
      </c>
      <c r="G89" s="11688" t="s">
        <v>679</v>
      </c>
      <c r="H89" s="11689" t="s">
        <v>655</v>
      </c>
      <c r="I89" s="11690"/>
      <c r="J89" s="11691"/>
      <c r="K89" s="11692"/>
    </row>
    <row r="90" ht="24" customHeight="1">
      <c r="A90" s="11693"/>
      <c r="B90" s="11694"/>
      <c r="C90" s="11695" t="s">
        <v>734</v>
      </c>
      <c r="D90" s="7442">
        <f>D89-D88</f>
        <v>776672.21</v>
      </c>
      <c r="E90" s="11696"/>
      <c r="F90" s="11697"/>
      <c r="G90" s="11698"/>
      <c r="H90" s="11699"/>
      <c r="I90" s="11700"/>
      <c r="J90" s="11701"/>
      <c r="K90" s="11702"/>
    </row>
    <row r="91" ht="24" customHeight="1">
      <c r="A91" s="11703"/>
      <c r="B91" s="11704"/>
      <c r="C91" s="11705" t="s">
        <v>735</v>
      </c>
      <c r="D91" s="7442">
        <v>0</v>
      </c>
      <c r="E91" s="11706"/>
      <c r="F91" s="11707"/>
      <c r="G91" s="11708"/>
      <c r="H91" s="11709"/>
      <c r="I91" s="11710"/>
      <c r="J91" s="11711"/>
      <c r="K91" s="11712"/>
    </row>
    <row r="92" ht="24" customHeight="1">
      <c r="A92" s="11713" t="s">
        <v>802</v>
      </c>
      <c r="B92" s="11714" t="s">
        <v>803</v>
      </c>
      <c r="C92" s="11715" t="s">
        <v>662</v>
      </c>
      <c r="D92" s="7442">
        <v>0.01</v>
      </c>
      <c r="E92" s="11716" t="s">
        <v>654</v>
      </c>
      <c r="F92" s="11717">
        <v>6</v>
      </c>
      <c r="G92" s="11718" t="s">
        <v>679</v>
      </c>
      <c r="H92" s="11719" t="s">
        <v>865</v>
      </c>
      <c r="I92" s="11720" t="s">
        <v>1012</v>
      </c>
      <c r="J92" s="11721"/>
      <c r="K92" s="11722"/>
    </row>
    <row r="93" ht="24" customHeight="1">
      <c r="A93" s="11723"/>
      <c r="B93" s="11724"/>
      <c r="C93" s="11725" t="s">
        <v>81</v>
      </c>
      <c r="D93" s="7442">
        <v>0.02</v>
      </c>
      <c r="E93" s="11726" t="s">
        <v>654</v>
      </c>
      <c r="F93" s="11727">
        <v>6</v>
      </c>
      <c r="G93" s="11728" t="s">
        <v>679</v>
      </c>
      <c r="H93" s="11729" t="s">
        <v>865</v>
      </c>
      <c r="I93" s="11730" t="s">
        <v>1012</v>
      </c>
      <c r="J93" s="11731"/>
      <c r="K93" s="11732"/>
    </row>
    <row r="94" ht="24" customHeight="1">
      <c r="A94" s="11733"/>
      <c r="B94" s="11734"/>
      <c r="C94" s="11735" t="s">
        <v>734</v>
      </c>
      <c r="D94" s="7442">
        <f>D93-D92</f>
        <v>0.01</v>
      </c>
      <c r="E94" s="11736"/>
      <c r="F94" s="11737"/>
      <c r="G94" s="11738"/>
      <c r="H94" s="11739"/>
      <c r="I94" s="11740"/>
      <c r="J94" s="11741"/>
      <c r="K94" s="11742"/>
    </row>
    <row r="95" ht="24" customHeight="1">
      <c r="A95" s="11743"/>
      <c r="B95" s="11744"/>
      <c r="C95" s="11745" t="s">
        <v>735</v>
      </c>
      <c r="D95" s="7442">
        <f>IF(D92=0,0,D94/D92*100)</f>
        <v>100</v>
      </c>
      <c r="E95" s="11746"/>
      <c r="F95" s="11747"/>
      <c r="G95" s="11748"/>
      <c r="H95" s="11749"/>
      <c r="I95" s="11750"/>
      <c r="J95" s="11751"/>
      <c r="K95" s="11752"/>
    </row>
    <row r="96" ht="24" customHeight="1">
      <c r="A96" s="11753" t="s">
        <v>928</v>
      </c>
      <c r="B96" s="11754"/>
      <c r="C96" s="11755"/>
      <c r="D96" s="11756"/>
      <c r="E96" s="11757"/>
      <c r="F96" s="11758"/>
      <c r="G96" s="11759"/>
      <c r="H96" s="11760"/>
      <c r="I96" s="11761"/>
      <c r="J96" s="11762"/>
      <c r="K96" s="11763"/>
    </row>
    <row r="97" ht="24" customHeight="1">
      <c r="A97" s="11764" t="s">
        <v>805</v>
      </c>
      <c r="B97" s="11765" t="s">
        <v>737</v>
      </c>
      <c r="C97" s="11766" t="s">
        <v>662</v>
      </c>
      <c r="D97" s="7442">
        <v>27452</v>
      </c>
      <c r="E97" s="11767"/>
      <c r="F97" s="11768"/>
      <c r="G97" s="11769"/>
      <c r="H97" s="11770"/>
      <c r="I97" s="11771"/>
      <c r="J97" s="11772"/>
      <c r="K97" s="11773"/>
    </row>
    <row r="98" ht="24" customHeight="1">
      <c r="A98" s="11774"/>
      <c r="B98" s="11775"/>
      <c r="C98" s="11776" t="s">
        <v>81</v>
      </c>
      <c r="D98" s="7442">
        <v>28151</v>
      </c>
      <c r="E98" s="11777"/>
      <c r="F98" s="11778"/>
      <c r="G98" s="11779"/>
      <c r="H98" s="11780"/>
      <c r="I98" s="11781"/>
      <c r="J98" s="11782"/>
      <c r="K98" s="11783"/>
    </row>
    <row r="99" ht="24" customHeight="1">
      <c r="A99" s="11784"/>
      <c r="B99" s="11785"/>
      <c r="C99" s="11786" t="s">
        <v>734</v>
      </c>
      <c r="D99" s="7442">
        <f>D98-D97</f>
        <v>699</v>
      </c>
      <c r="E99" s="11787"/>
      <c r="F99" s="11788"/>
      <c r="G99" s="11789"/>
      <c r="H99" s="11790"/>
      <c r="I99" s="11791"/>
      <c r="J99" s="11792"/>
      <c r="K99" s="11793"/>
    </row>
    <row r="100" ht="24" customHeight="1">
      <c r="A100" s="11794"/>
      <c r="B100" s="11795"/>
      <c r="C100" s="11796" t="s">
        <v>735</v>
      </c>
      <c r="D100" s="7442">
        <f>IF(D97=0,0,D99/D97*100)</f>
        <v>2.54626256739035</v>
      </c>
      <c r="E100" s="11797" t="s">
        <v>654</v>
      </c>
      <c r="F100" s="11798">
        <v>0</v>
      </c>
      <c r="G100" s="11799">
        <v>10</v>
      </c>
      <c r="H100" s="11800" t="s">
        <v>655</v>
      </c>
      <c r="I100" s="11801"/>
      <c r="J100" s="11802"/>
      <c r="K100" s="11803"/>
    </row>
    <row r="101" ht="24" customHeight="1">
      <c r="A101" s="11804" t="s">
        <v>1013</v>
      </c>
      <c r="B101" s="11805" t="s">
        <v>737</v>
      </c>
      <c r="C101" s="11806" t="s">
        <v>662</v>
      </c>
      <c r="D101" s="7442">
        <v>17382</v>
      </c>
      <c r="E101" s="11807"/>
      <c r="F101" s="11808"/>
      <c r="G101" s="11809"/>
      <c r="H101" s="11810"/>
      <c r="I101" s="11811"/>
      <c r="J101" s="11812"/>
      <c r="K101" s="11813"/>
    </row>
    <row r="102" ht="24" customHeight="1">
      <c r="A102" s="11814"/>
      <c r="B102" s="11815"/>
      <c r="C102" s="11816" t="s">
        <v>81</v>
      </c>
      <c r="D102" s="7442">
        <v>17209</v>
      </c>
      <c r="E102" s="11817"/>
      <c r="F102" s="11818"/>
      <c r="G102" s="11819"/>
      <c r="H102" s="11820"/>
      <c r="I102" s="11821"/>
      <c r="J102" s="11822"/>
      <c r="K102" s="11823"/>
    </row>
    <row r="103" ht="24" customHeight="1">
      <c r="A103" s="11824"/>
      <c r="B103" s="11825"/>
      <c r="C103" s="11826" t="s">
        <v>734</v>
      </c>
      <c r="D103" s="7442">
        <f>D102-D101</f>
        <v>-173</v>
      </c>
      <c r="E103" s="11827"/>
      <c r="F103" s="11828"/>
      <c r="G103" s="11829"/>
      <c r="H103" s="11830"/>
      <c r="I103" s="11831"/>
      <c r="J103" s="11832"/>
      <c r="K103" s="11833"/>
    </row>
    <row r="104" ht="24" customHeight="1">
      <c r="A104" s="11834"/>
      <c r="B104" s="11835"/>
      <c r="C104" s="11836" t="s">
        <v>735</v>
      </c>
      <c r="D104" s="7442">
        <f>IF(D101=0,0,D103/D101*100)</f>
        <v>-0.995282476124727</v>
      </c>
      <c r="E104" s="11837" t="s">
        <v>654</v>
      </c>
      <c r="F104" s="11838">
        <v>0</v>
      </c>
      <c r="G104" s="11839">
        <v>10</v>
      </c>
      <c r="H104" s="11840" t="s">
        <v>865</v>
      </c>
      <c r="I104" s="11841" t="s">
        <v>1014</v>
      </c>
      <c r="J104" s="11842"/>
      <c r="K104" s="11843"/>
    </row>
    <row r="105" ht="24" customHeight="1">
      <c r="A105" s="11844" t="s">
        <v>1015</v>
      </c>
      <c r="B105" s="11845" t="s">
        <v>737</v>
      </c>
      <c r="C105" s="11846" t="s">
        <v>662</v>
      </c>
      <c r="D105" s="7442">
        <v>10070</v>
      </c>
      <c r="E105" s="11847"/>
      <c r="F105" s="11848"/>
      <c r="G105" s="11849"/>
      <c r="H105" s="11850"/>
      <c r="I105" s="11851"/>
      <c r="J105" s="11852"/>
      <c r="K105" s="11853"/>
    </row>
    <row r="106" ht="24" customHeight="1">
      <c r="A106" s="11854"/>
      <c r="B106" s="11855"/>
      <c r="C106" s="11856" t="s">
        <v>81</v>
      </c>
      <c r="D106" s="7442">
        <v>10942</v>
      </c>
      <c r="E106" s="11857"/>
      <c r="F106" s="11858"/>
      <c r="G106" s="11859"/>
      <c r="H106" s="11860"/>
      <c r="I106" s="11861"/>
      <c r="J106" s="11862"/>
      <c r="K106" s="11863"/>
    </row>
    <row r="107" ht="24" customHeight="1">
      <c r="A107" s="11864"/>
      <c r="B107" s="11865"/>
      <c r="C107" s="11866" t="s">
        <v>734</v>
      </c>
      <c r="D107" s="7442">
        <f>D106-D105</f>
        <v>872</v>
      </c>
      <c r="E107" s="11867"/>
      <c r="F107" s="11868"/>
      <c r="G107" s="11869"/>
      <c r="H107" s="11870"/>
      <c r="I107" s="11871"/>
      <c r="J107" s="11872"/>
      <c r="K107" s="11873"/>
    </row>
    <row r="108" ht="24" customHeight="1">
      <c r="A108" s="11874"/>
      <c r="B108" s="11875"/>
      <c r="C108" s="11876" t="s">
        <v>735</v>
      </c>
      <c r="D108" s="7442">
        <f>IF(D105=0,0,D107/D105*100)</f>
        <v>8.65938430983118</v>
      </c>
      <c r="E108" s="11877" t="s">
        <v>654</v>
      </c>
      <c r="F108" s="11878">
        <v>0</v>
      </c>
      <c r="G108" s="11879">
        <v>10</v>
      </c>
      <c r="H108" s="11880" t="s">
        <v>655</v>
      </c>
      <c r="I108" s="11881"/>
      <c r="J108" s="11882"/>
      <c r="K108" s="11883"/>
    </row>
    <row r="109" ht="24" customHeight="1">
      <c r="A109" s="11884" t="s">
        <v>819</v>
      </c>
      <c r="B109" s="11885" t="s">
        <v>737</v>
      </c>
      <c r="C109" s="11886" t="s">
        <v>662</v>
      </c>
      <c r="D109" s="7442">
        <v>17382</v>
      </c>
      <c r="E109" s="11887"/>
      <c r="F109" s="11888"/>
      <c r="G109" s="11889"/>
      <c r="H109" s="11890"/>
      <c r="I109" s="11891"/>
      <c r="J109" s="11892"/>
      <c r="K109" s="11893"/>
    </row>
    <row r="110" ht="24" customHeight="1">
      <c r="A110" s="11894"/>
      <c r="B110" s="11895"/>
      <c r="C110" s="11896" t="s">
        <v>81</v>
      </c>
      <c r="D110" s="7442">
        <v>17209</v>
      </c>
      <c r="E110" s="11897"/>
      <c r="F110" s="11898"/>
      <c r="G110" s="11899"/>
      <c r="H110" s="11900"/>
      <c r="I110" s="11901"/>
      <c r="J110" s="11902"/>
      <c r="K110" s="11903"/>
    </row>
    <row r="111" ht="24" customHeight="1">
      <c r="A111" s="11904"/>
      <c r="B111" s="11905"/>
      <c r="C111" s="11906" t="s">
        <v>734</v>
      </c>
      <c r="D111" s="7442">
        <f>D110-D109</f>
        <v>-173</v>
      </c>
      <c r="E111" s="11907"/>
      <c r="F111" s="11908"/>
      <c r="G111" s="11909"/>
      <c r="H111" s="11910"/>
      <c r="I111" s="11911"/>
      <c r="J111" s="11912"/>
      <c r="K111" s="11913"/>
    </row>
    <row r="112" ht="24" customHeight="1">
      <c r="A112" s="11914"/>
      <c r="B112" s="11915"/>
      <c r="C112" s="11916" t="s">
        <v>735</v>
      </c>
      <c r="D112" s="7442">
        <f>IF(D109=0,0,D111/D109*100)</f>
        <v>-0.995282476124727</v>
      </c>
      <c r="E112" s="11917" t="s">
        <v>654</v>
      </c>
      <c r="F112" s="11918">
        <v>0</v>
      </c>
      <c r="G112" s="11919">
        <v>10</v>
      </c>
      <c r="H112" s="11920" t="s">
        <v>865</v>
      </c>
      <c r="I112" s="11921" t="s">
        <v>1016</v>
      </c>
      <c r="J112" s="11922"/>
      <c r="K112" s="11923"/>
    </row>
    <row r="113" ht="24" customHeight="1">
      <c r="A113" s="11924" t="s">
        <v>1017</v>
      </c>
      <c r="B113" s="11925" t="s">
        <v>1018</v>
      </c>
      <c r="C113" s="11926" t="s">
        <v>662</v>
      </c>
      <c r="D113" s="7442">
        <f>IF(D101=0,0,D109/D101*100)</f>
        <v>100</v>
      </c>
      <c r="E113" s="11927" t="s">
        <v>654</v>
      </c>
      <c r="F113" s="11928">
        <v>95</v>
      </c>
      <c r="G113" s="11929">
        <v>100</v>
      </c>
      <c r="H113" s="11930" t="s">
        <v>655</v>
      </c>
      <c r="I113" s="11931"/>
      <c r="J113" s="11932"/>
      <c r="K113" s="11933"/>
    </row>
    <row r="114" ht="24" customHeight="1">
      <c r="A114" s="11934"/>
      <c r="B114" s="11935"/>
      <c r="C114" s="11936" t="s">
        <v>81</v>
      </c>
      <c r="D114" s="7442">
        <f>IF(D102=0,0,D110/D102*100)</f>
        <v>100</v>
      </c>
      <c r="E114" s="11937" t="s">
        <v>654</v>
      </c>
      <c r="F114" s="11938">
        <v>95</v>
      </c>
      <c r="G114" s="11939">
        <v>100</v>
      </c>
      <c r="H114" s="11940" t="s">
        <v>655</v>
      </c>
      <c r="I114" s="11941"/>
      <c r="J114" s="11942"/>
      <c r="K114" s="11943"/>
    </row>
    <row r="115" ht="24" customHeight="1">
      <c r="A115" s="11944"/>
      <c r="B115" s="11945"/>
      <c r="C115" s="11946" t="s">
        <v>734</v>
      </c>
      <c r="D115" s="7442">
        <f>D114-D113</f>
        <v>0</v>
      </c>
      <c r="E115" s="11947" t="s">
        <v>654</v>
      </c>
      <c r="F115" s="11948">
        <v>0</v>
      </c>
      <c r="G115" s="11949" t="s">
        <v>679</v>
      </c>
      <c r="H115" s="11950" t="s">
        <v>655</v>
      </c>
      <c r="I115" s="11951"/>
      <c r="J115" s="11952"/>
      <c r="K115" s="11953"/>
    </row>
    <row r="116" ht="24" customHeight="1">
      <c r="A116" s="11954" t="s">
        <v>1019</v>
      </c>
      <c r="B116" s="11955" t="s">
        <v>737</v>
      </c>
      <c r="C116" s="11956" t="s">
        <v>662</v>
      </c>
      <c r="D116" s="7442">
        <v>1217327204.52</v>
      </c>
      <c r="E116" s="11957"/>
      <c r="F116" s="11958"/>
      <c r="G116" s="11959"/>
      <c r="H116" s="11960"/>
      <c r="I116" s="11961"/>
      <c r="J116" s="11962"/>
      <c r="K116" s="11963"/>
    </row>
    <row r="117" ht="24" customHeight="1">
      <c r="A117" s="11964"/>
      <c r="B117" s="11965"/>
      <c r="C117" s="11966" t="s">
        <v>81</v>
      </c>
      <c r="D117" s="7442">
        <v>1233387571.68</v>
      </c>
      <c r="E117" s="11967"/>
      <c r="F117" s="11968"/>
      <c r="G117" s="11969"/>
      <c r="H117" s="11970"/>
      <c r="I117" s="11971"/>
      <c r="J117" s="11972"/>
      <c r="K117" s="11973"/>
    </row>
    <row r="118" ht="24" customHeight="1">
      <c r="A118" s="11974"/>
      <c r="B118" s="11975"/>
      <c r="C118" s="11976" t="s">
        <v>734</v>
      </c>
      <c r="D118" s="7442">
        <f>D117-D116</f>
        <v>16060367.1600001</v>
      </c>
      <c r="E118" s="11977"/>
      <c r="F118" s="11978"/>
      <c r="G118" s="11979"/>
      <c r="H118" s="11980"/>
      <c r="I118" s="11981"/>
      <c r="J118" s="11982"/>
      <c r="K118" s="11983"/>
    </row>
    <row r="119" ht="24" customHeight="1">
      <c r="A119" s="11984"/>
      <c r="B119" s="11985"/>
      <c r="C119" s="11986" t="s">
        <v>735</v>
      </c>
      <c r="D119" s="7442">
        <f>IF(D116=0,0,D118/D116*100)</f>
        <v>1.31931391168842</v>
      </c>
      <c r="E119" s="11987" t="s">
        <v>654</v>
      </c>
      <c r="F119" s="11988">
        <v>0</v>
      </c>
      <c r="G119" s="11989">
        <v>15</v>
      </c>
      <c r="H119" s="11990" t="s">
        <v>655</v>
      </c>
      <c r="I119" s="11991"/>
      <c r="J119" s="11992"/>
      <c r="K119" s="11993"/>
    </row>
    <row r="120" ht="24" customHeight="1">
      <c r="A120" s="11994" t="s">
        <v>1020</v>
      </c>
      <c r="B120" s="11995" t="s">
        <v>1021</v>
      </c>
      <c r="C120" s="11996" t="s">
        <v>662</v>
      </c>
      <c r="D120" s="7442">
        <f>IF(D109=0,0,D116/D109)</f>
        <v>70033.7823334484</v>
      </c>
      <c r="E120" s="11997" t="s">
        <v>654</v>
      </c>
      <c r="F120" s="11998">
        <v>50000</v>
      </c>
      <c r="G120" s="11999">
        <v>200000</v>
      </c>
      <c r="H120" s="12000" t="s">
        <v>655</v>
      </c>
      <c r="I120" s="12001"/>
      <c r="J120" s="12002"/>
      <c r="K120" s="12003"/>
    </row>
    <row r="121" ht="24" customHeight="1">
      <c r="A121" s="12004"/>
      <c r="B121" s="12005"/>
      <c r="C121" s="12006" t="s">
        <v>81</v>
      </c>
      <c r="D121" s="7442">
        <f>IF(D110=0,0,D117/D110)</f>
        <v>71671.077440874</v>
      </c>
      <c r="E121" s="12007" t="s">
        <v>654</v>
      </c>
      <c r="F121" s="12008">
        <v>50000</v>
      </c>
      <c r="G121" s="12009">
        <v>200000</v>
      </c>
      <c r="H121" s="12010" t="s">
        <v>655</v>
      </c>
      <c r="I121" s="12011"/>
      <c r="J121" s="12012"/>
      <c r="K121" s="12013"/>
    </row>
    <row r="122" ht="24" customHeight="1">
      <c r="A122" s="12014"/>
      <c r="B122" s="12015"/>
      <c r="C122" s="12016" t="s">
        <v>734</v>
      </c>
      <c r="D122" s="7442">
        <f>D121-D120</f>
        <v>1637.29510742557</v>
      </c>
      <c r="E122" s="12017"/>
      <c r="F122" s="12018"/>
      <c r="G122" s="12019"/>
      <c r="H122" s="12020"/>
      <c r="I122" s="12021"/>
      <c r="J122" s="12022"/>
      <c r="K122" s="12023"/>
    </row>
    <row r="123" ht="24" customHeight="1">
      <c r="A123" s="12024"/>
      <c r="B123" s="12025"/>
      <c r="C123" s="12026" t="s">
        <v>735</v>
      </c>
      <c r="D123" s="7442">
        <f>IF(D120=0,0,D122/D120*100)</f>
        <v>2.33786474594503</v>
      </c>
      <c r="E123" s="12027" t="s">
        <v>654</v>
      </c>
      <c r="F123" s="12028">
        <v>0</v>
      </c>
      <c r="G123" s="12029">
        <v>10</v>
      </c>
      <c r="H123" s="12030" t="s">
        <v>655</v>
      </c>
      <c r="I123" s="12031"/>
      <c r="J123" s="12032"/>
      <c r="K123" s="12033"/>
    </row>
    <row r="124" ht="24" customHeight="1">
      <c r="A124" s="12034" t="s">
        <v>1022</v>
      </c>
      <c r="B124" s="12035" t="s">
        <v>1023</v>
      </c>
      <c r="C124" s="12036" t="s">
        <v>662</v>
      </c>
      <c r="D124" s="7442">
        <f>IF(D128=0,0,D120/D128*100)</f>
        <v>97.1921983061304</v>
      </c>
      <c r="E124" s="12037" t="s">
        <v>654</v>
      </c>
      <c r="F124" s="12038">
        <v>60</v>
      </c>
      <c r="G124" s="12039">
        <v>300</v>
      </c>
      <c r="H124" s="12040" t="s">
        <v>655</v>
      </c>
      <c r="I124" s="12041"/>
      <c r="J124" s="12042"/>
      <c r="K124" s="12043"/>
    </row>
    <row r="125" ht="24" customHeight="1">
      <c r="A125" s="12044"/>
      <c r="B125" s="12045"/>
      <c r="C125" s="12046" t="s">
        <v>81</v>
      </c>
      <c r="D125" s="7442">
        <f>IF(D129=0,0,D121/D129*100)</f>
        <v>93.5433937728392</v>
      </c>
      <c r="E125" s="12047" t="s">
        <v>654</v>
      </c>
      <c r="F125" s="12048">
        <v>60</v>
      </c>
      <c r="G125" s="12049">
        <v>300</v>
      </c>
      <c r="H125" s="12050" t="s">
        <v>655</v>
      </c>
      <c r="I125" s="12051"/>
      <c r="J125" s="12052"/>
      <c r="K125" s="12053"/>
    </row>
    <row r="126" ht="24" customHeight="1">
      <c r="A126" s="12054"/>
      <c r="B126" s="12055"/>
      <c r="C126" s="12056" t="s">
        <v>734</v>
      </c>
      <c r="D126" s="7442">
        <f>D125-D124</f>
        <v>-3.64880453329118</v>
      </c>
      <c r="E126" s="12057"/>
      <c r="F126" s="12058"/>
      <c r="G126" s="12059"/>
      <c r="H126" s="12060"/>
      <c r="I126" s="12061"/>
      <c r="J126" s="12062"/>
      <c r="K126" s="12063"/>
    </row>
    <row r="127" ht="24" customHeight="1">
      <c r="A127" s="12064"/>
      <c r="B127" s="12065"/>
      <c r="C127" s="12066" t="s">
        <v>735</v>
      </c>
      <c r="D127" s="7442">
        <f>IF(D124=0,0,D126/D124*100)</f>
        <v>-3.75421545852722</v>
      </c>
      <c r="E127" s="12067"/>
      <c r="F127" s="12068"/>
      <c r="G127" s="12069"/>
      <c r="H127" s="12070"/>
      <c r="I127" s="12071"/>
      <c r="J127" s="12072"/>
      <c r="K127" s="12073"/>
    </row>
    <row r="128" ht="24" customHeight="1">
      <c r="A128" s="12074" t="s">
        <v>1024</v>
      </c>
      <c r="B128" s="12075" t="s">
        <v>850</v>
      </c>
      <c r="C128" s="12076" t="s">
        <v>662</v>
      </c>
      <c r="D128" s="7442">
        <v>72057</v>
      </c>
      <c r="E128" s="12077" t="s">
        <v>654</v>
      </c>
      <c r="F128" s="12078">
        <v>50000</v>
      </c>
      <c r="G128" s="12079">
        <v>120000</v>
      </c>
      <c r="H128" s="12080" t="s">
        <v>655</v>
      </c>
      <c r="I128" s="12081"/>
      <c r="J128" s="12082"/>
      <c r="K128" s="12083"/>
    </row>
    <row r="129" ht="24" customHeight="1">
      <c r="A129" s="12084"/>
      <c r="B129" s="12085"/>
      <c r="C129" s="12086" t="s">
        <v>81</v>
      </c>
      <c r="D129" s="7442">
        <v>76618</v>
      </c>
      <c r="E129" s="12087" t="s">
        <v>654</v>
      </c>
      <c r="F129" s="12088">
        <v>56000</v>
      </c>
      <c r="G129" s="12089">
        <v>140000</v>
      </c>
      <c r="H129" s="12090" t="s">
        <v>655</v>
      </c>
      <c r="I129" s="12091"/>
      <c r="J129" s="12092"/>
      <c r="K129" s="12093"/>
    </row>
    <row r="130" ht="24" customHeight="1">
      <c r="A130" s="12094"/>
      <c r="B130" s="12095"/>
      <c r="C130" s="12096" t="s">
        <v>734</v>
      </c>
      <c r="D130" s="7442">
        <f>D129-D128</f>
        <v>4561</v>
      </c>
      <c r="E130" s="12097"/>
      <c r="F130" s="12098"/>
      <c r="G130" s="12099"/>
      <c r="H130" s="12100"/>
      <c r="I130" s="12101"/>
      <c r="J130" s="12102"/>
      <c r="K130" s="12103"/>
    </row>
    <row r="131" ht="24" customHeight="1">
      <c r="A131" s="12104" t="s">
        <v>944</v>
      </c>
      <c r="B131" s="12105"/>
      <c r="C131" s="12106"/>
      <c r="D131" s="12107"/>
      <c r="E131" s="12108"/>
      <c r="F131" s="12109"/>
      <c r="G131" s="12110"/>
      <c r="H131" s="12111"/>
      <c r="I131" s="12112"/>
      <c r="J131" s="12113"/>
      <c r="K131" s="12114"/>
    </row>
    <row r="132" ht="24" customHeight="1">
      <c r="A132" s="12115" t="s">
        <v>1025</v>
      </c>
      <c r="B132" s="12116" t="s">
        <v>853</v>
      </c>
      <c r="C132" s="12117" t="s">
        <v>662</v>
      </c>
      <c r="D132" s="12118">
        <f>IF(D105=0,0,D101/D105)</f>
        <v>1.72611717974181</v>
      </c>
      <c r="E132" s="12119"/>
      <c r="F132" s="12120"/>
      <c r="G132" s="12121"/>
      <c r="H132" s="12122"/>
      <c r="I132" s="12123"/>
      <c r="J132" s="12124"/>
      <c r="K132" s="12125"/>
    </row>
    <row r="133" ht="24" customHeight="1">
      <c r="A133" s="12126"/>
      <c r="B133" s="12127"/>
      <c r="C133" s="12128" t="s">
        <v>81</v>
      </c>
      <c r="D133" s="12118">
        <f>IF(D106=0,0,D102/D106)</f>
        <v>1.5727472125754</v>
      </c>
      <c r="E133" s="12129"/>
      <c r="F133" s="12130"/>
      <c r="G133" s="12131"/>
      <c r="H133" s="12132"/>
      <c r="I133" s="12133"/>
      <c r="J133" s="12134"/>
      <c r="K133" s="12135"/>
    </row>
    <row r="134" ht="24" customHeight="1">
      <c r="A134" s="12136"/>
      <c r="B134" s="12137"/>
      <c r="C134" s="12138" t="s">
        <v>734</v>
      </c>
      <c r="D134" s="12118">
        <f>D133-D132</f>
        <v>-0.15336996716641</v>
      </c>
      <c r="E134" s="12139"/>
      <c r="F134" s="12140"/>
      <c r="G134" s="12141"/>
      <c r="H134" s="12142"/>
      <c r="I134" s="12143"/>
      <c r="J134" s="12144"/>
      <c r="K134" s="12145"/>
    </row>
    <row r="135" ht="24" customHeight="1">
      <c r="A135" s="12146" t="s">
        <v>1026</v>
      </c>
      <c r="B135" s="12147" t="s">
        <v>855</v>
      </c>
      <c r="C135" s="12148" t="s">
        <v>662</v>
      </c>
      <c r="D135" s="12118">
        <f>IF(D120=0,0,D71/D120*100)</f>
        <v>84.9535295933666</v>
      </c>
      <c r="E135" s="12149" t="s">
        <v>654</v>
      </c>
      <c r="F135" s="12150">
        <v>40</v>
      </c>
      <c r="G135" s="12151">
        <v>100</v>
      </c>
      <c r="H135" s="12152" t="s">
        <v>655</v>
      </c>
      <c r="I135" s="12153"/>
      <c r="J135" s="12154"/>
      <c r="K135" s="12155"/>
    </row>
    <row r="136" ht="24" customHeight="1">
      <c r="A136" s="12156"/>
      <c r="B136" s="12157"/>
      <c r="C136" s="12158" t="s">
        <v>81</v>
      </c>
      <c r="D136" s="12118">
        <f>IF(D121=0,0,D72/D121*100)</f>
        <v>86.2299022237866</v>
      </c>
      <c r="E136" s="12159" t="s">
        <v>654</v>
      </c>
      <c r="F136" s="12160">
        <v>40</v>
      </c>
      <c r="G136" s="12161">
        <v>100</v>
      </c>
      <c r="H136" s="12162" t="s">
        <v>655</v>
      </c>
      <c r="I136" s="12163" t="s">
        <v>1027</v>
      </c>
      <c r="J136" s="12164"/>
      <c r="K136" s="12165"/>
    </row>
    <row r="137" ht="24" customHeight="1">
      <c r="A137" s="12166"/>
      <c r="B137" s="12167"/>
      <c r="C137" s="12168" t="s">
        <v>734</v>
      </c>
      <c r="D137" s="12118">
        <f>D136-D135</f>
        <v>1.27637263042006</v>
      </c>
      <c r="E137" s="12169"/>
      <c r="F137" s="12170"/>
      <c r="G137" s="12171"/>
      <c r="H137" s="12172"/>
      <c r="I137" s="12173"/>
      <c r="J137" s="12174"/>
      <c r="K137" s="12175"/>
    </row>
    <row r="138" ht="24" customHeight="1">
      <c r="A138" s="12176" t="s">
        <v>1028</v>
      </c>
      <c r="B138" s="12177" t="s">
        <v>1029</v>
      </c>
      <c r="C138" s="12178" t="s">
        <v>662</v>
      </c>
      <c r="D138" s="7442">
        <f>D116*0.24</f>
        <v>292158529.0848</v>
      </c>
      <c r="E138" s="12179"/>
      <c r="F138" s="12180"/>
      <c r="G138" s="12181"/>
      <c r="H138" s="12182"/>
      <c r="I138" s="12183"/>
      <c r="J138" s="12184"/>
      <c r="K138" s="12185"/>
    </row>
    <row r="139" ht="24" customHeight="1">
      <c r="A139" s="12186"/>
      <c r="B139" s="12187"/>
      <c r="C139" s="12188" t="s">
        <v>81</v>
      </c>
      <c r="D139" s="7442">
        <f>D117*0.24</f>
        <v>296013017.2032</v>
      </c>
      <c r="E139" s="12189"/>
      <c r="F139" s="12190"/>
      <c r="G139" s="12191"/>
      <c r="H139" s="12192"/>
      <c r="I139" s="12193"/>
      <c r="J139" s="12194"/>
      <c r="K139" s="12195"/>
    </row>
    <row r="140" ht="24" customHeight="1">
      <c r="A140" s="12196" t="s">
        <v>1030</v>
      </c>
      <c r="B140" s="12197" t="s">
        <v>1031</v>
      </c>
      <c r="C140" s="12198" t="s">
        <v>662</v>
      </c>
      <c r="D140" s="7442">
        <f>IF(D138=0,0,D15/D138*100)</f>
        <v>89.4192876683646</v>
      </c>
      <c r="E140" s="12199" t="s">
        <v>654</v>
      </c>
      <c r="F140" s="12200">
        <v>97</v>
      </c>
      <c r="G140" s="12201">
        <v>103</v>
      </c>
      <c r="H140" s="12202" t="s">
        <v>865</v>
      </c>
      <c r="I140" s="12203" t="s">
        <v>1032</v>
      </c>
      <c r="J140" s="12204"/>
      <c r="K140" s="12205"/>
    </row>
    <row r="141" ht="24" customHeight="1">
      <c r="A141" s="12206"/>
      <c r="B141" s="12207"/>
      <c r="C141" s="12208" t="s">
        <v>81</v>
      </c>
      <c r="D141" s="7442">
        <f>IF(D139=0,0,D16/D139*100)</f>
        <v>99.9980348387193</v>
      </c>
      <c r="E141" s="12209" t="s">
        <v>654</v>
      </c>
      <c r="F141" s="12210">
        <v>97</v>
      </c>
      <c r="G141" s="12211">
        <v>103</v>
      </c>
      <c r="H141" s="12212" t="s">
        <v>655</v>
      </c>
      <c r="I141" s="12213"/>
      <c r="J141" s="12214"/>
      <c r="K141" s="12215"/>
    </row>
    <row r="142" ht="24" customHeight="1">
      <c r="A142" s="12216" t="s">
        <v>1033</v>
      </c>
      <c r="B142" s="12217" t="s">
        <v>857</v>
      </c>
      <c r="C142" s="12218" t="s">
        <v>662</v>
      </c>
      <c r="D142" s="7442">
        <f>IF(D116=0,0,D11/D116*100)</f>
        <v>29.5892323963982</v>
      </c>
      <c r="E142" s="12219"/>
      <c r="F142" s="12220"/>
      <c r="G142" s="12221"/>
      <c r="H142" s="12222"/>
      <c r="I142" s="12223"/>
      <c r="J142" s="12224"/>
      <c r="K142" s="12225"/>
    </row>
    <row r="143" ht="24" customHeight="1">
      <c r="A143" s="12226"/>
      <c r="B143" s="12227"/>
      <c r="C143" s="12228" t="s">
        <v>81</v>
      </c>
      <c r="D143" s="7442">
        <f>IF(D117=0,0,D12/D117*100)</f>
        <v>25.7837053422578</v>
      </c>
      <c r="E143" s="12229"/>
      <c r="F143" s="12230"/>
      <c r="G143" s="12231"/>
      <c r="H143" s="12232"/>
      <c r="I143" s="12233"/>
      <c r="J143" s="12234"/>
      <c r="K143" s="12235"/>
    </row>
    <row r="144" ht="24" customHeight="1">
      <c r="A144" s="12236"/>
      <c r="B144" s="12237"/>
      <c r="C144" s="12238" t="s">
        <v>734</v>
      </c>
      <c r="D144" s="7442">
        <f>D143-D142</f>
        <v>-3.80552705414036</v>
      </c>
      <c r="E144" s="12239"/>
      <c r="F144" s="12240"/>
      <c r="G144" s="12241"/>
      <c r="H144" s="12242"/>
      <c r="I144" s="12243"/>
      <c r="J144" s="12244"/>
      <c r="K144" s="12245"/>
    </row>
    <row r="145" ht="24" customHeight="1">
      <c r="A145" s="12246" t="s">
        <v>1034</v>
      </c>
      <c r="B145" s="12247" t="s">
        <v>859</v>
      </c>
      <c r="C145" s="12248" t="s">
        <v>662</v>
      </c>
      <c r="D145" s="7442">
        <f>IF(D116=0,0,D15/D116*100)</f>
        <v>21.4606290404075</v>
      </c>
      <c r="E145" s="12249" t="s">
        <v>654</v>
      </c>
      <c r="F145" s="12250">
        <v>23</v>
      </c>
      <c r="G145" s="12251">
        <v>25</v>
      </c>
      <c r="H145" s="12252" t="s">
        <v>865</v>
      </c>
      <c r="I145" s="12253" t="s">
        <v>1035</v>
      </c>
      <c r="J145" s="12254"/>
      <c r="K145" s="12255"/>
    </row>
    <row r="146" ht="24" customHeight="1">
      <c r="A146" s="12256"/>
      <c r="B146" s="12257"/>
      <c r="C146" s="12258" t="s">
        <v>81</v>
      </c>
      <c r="D146" s="7442">
        <f>IF(D117=0,0,D16/D117*100)</f>
        <v>23.9995283612926</v>
      </c>
      <c r="E146" s="12259" t="s">
        <v>654</v>
      </c>
      <c r="F146" s="12260">
        <v>23</v>
      </c>
      <c r="G146" s="12261">
        <v>25</v>
      </c>
      <c r="H146" s="12262" t="s">
        <v>655</v>
      </c>
      <c r="I146" s="12263"/>
      <c r="J146" s="12264"/>
      <c r="K146" s="12265"/>
    </row>
    <row r="147" ht="24" customHeight="1">
      <c r="A147" s="12266"/>
      <c r="B147" s="12267"/>
      <c r="C147" s="12268" t="s">
        <v>734</v>
      </c>
      <c r="D147" s="7442">
        <f>D146-D145</f>
        <v>2.53889932088512</v>
      </c>
      <c r="E147" s="12269" t="s">
        <v>654</v>
      </c>
      <c r="F147" s="12270">
        <v>-1</v>
      </c>
      <c r="G147" s="12271">
        <v>1</v>
      </c>
      <c r="H147" s="12272" t="s">
        <v>865</v>
      </c>
      <c r="I147" s="12273" t="s">
        <v>1036</v>
      </c>
      <c r="J147" s="12274"/>
      <c r="K147" s="12275"/>
    </row>
    <row r="148" ht="27" customHeight="1">
      <c r="A148" s="12276"/>
      <c r="B148" s="12277"/>
      <c r="C148" s="12278"/>
      <c r="D148" s="12279"/>
      <c r="E148" s="12280"/>
      <c r="F148" s="12281"/>
      <c r="G148" s="12282"/>
      <c r="H148" s="12283"/>
      <c r="I148" s="12284"/>
      <c r="J148" s="12285"/>
      <c r="K148" s="12286"/>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A36"/>
    <mergeCell ref="B31:B36"/>
    <mergeCell ref="A37:A40"/>
    <mergeCell ref="B37:B40"/>
    <mergeCell ref="A41:A43"/>
    <mergeCell ref="B41:B43"/>
    <mergeCell ref="A44:A47"/>
    <mergeCell ref="B44:B47"/>
    <mergeCell ref="A48:A51"/>
    <mergeCell ref="B48:B51"/>
    <mergeCell ref="A52:A53"/>
    <mergeCell ref="B52:B53"/>
    <mergeCell ref="A54:I54"/>
    <mergeCell ref="A55:A58"/>
    <mergeCell ref="B55:B58"/>
    <mergeCell ref="A59:A62"/>
    <mergeCell ref="B59:B62"/>
    <mergeCell ref="A63:A66"/>
    <mergeCell ref="B63:B66"/>
    <mergeCell ref="A67:A70"/>
    <mergeCell ref="B67:B70"/>
    <mergeCell ref="A71:A74"/>
    <mergeCell ref="B71:B74"/>
    <mergeCell ref="A75:A78"/>
    <mergeCell ref="B75:B78"/>
    <mergeCell ref="A79:A82"/>
    <mergeCell ref="B79:B82"/>
    <mergeCell ref="A83:I83"/>
    <mergeCell ref="A84:A87"/>
    <mergeCell ref="B84:B87"/>
    <mergeCell ref="A88:A91"/>
    <mergeCell ref="B88:B91"/>
    <mergeCell ref="A92:A95"/>
    <mergeCell ref="B92:B95"/>
    <mergeCell ref="A96:I96"/>
    <mergeCell ref="A97:A100"/>
    <mergeCell ref="B97:B100"/>
    <mergeCell ref="A101:A104"/>
    <mergeCell ref="B101:B104"/>
    <mergeCell ref="A105:A108"/>
    <mergeCell ref="B105:B108"/>
    <mergeCell ref="A109:A112"/>
    <mergeCell ref="B109:B112"/>
    <mergeCell ref="A113:A115"/>
    <mergeCell ref="B113:B115"/>
    <mergeCell ref="A116:A119"/>
    <mergeCell ref="B116:B119"/>
    <mergeCell ref="A120:A123"/>
    <mergeCell ref="B120:B123"/>
    <mergeCell ref="A124:A127"/>
    <mergeCell ref="B124:B127"/>
    <mergeCell ref="A128:A130"/>
    <mergeCell ref="B128:B130"/>
    <mergeCell ref="A131:I131"/>
    <mergeCell ref="A132:A134"/>
    <mergeCell ref="B132:B134"/>
    <mergeCell ref="A135:A137"/>
    <mergeCell ref="B135:B137"/>
    <mergeCell ref="A138:A139"/>
    <mergeCell ref="B138:B139"/>
    <mergeCell ref="A140:A141"/>
    <mergeCell ref="B140:B141"/>
    <mergeCell ref="A142:A144"/>
    <mergeCell ref="B142:B144"/>
    <mergeCell ref="A145:A147"/>
    <mergeCell ref="B145:B147"/>
  </mergeCells>
  <pageMargins left="1.18110236220472" right="1.18110236220472" top="1.18110236220472" bottom="1.18110236220472" header="0.51181" footer="0.51181"/>
  <pageSetup paperSize="9" pageOrder="overThenDown" orientation="portrait" errors="blank"/>
</worksheet>
</file>

<file path=xl/worksheets/sheet24.xml><?xml version="1.0" encoding="utf-8"?>
<worksheet xmlns="http://schemas.openxmlformats.org/spreadsheetml/2006/main" xmlns:r="http://schemas.openxmlformats.org/officeDocument/2006/relationships">
  <dimension ref="A1:K90"/>
  <sheetViews>
    <sheetView topLeftCell="A1" zoomScaleNormal="100" zoomScalePageLayoutView="60" workbookViewId="0">
      <pane topLeftCell="F73" activePane="bottomRight" state="frozen"/>
      <selection activeCell="A1" sqref="A1"/>
    </sheetView>
  </sheetViews>
  <sheetFormatPr defaultColWidth="8" defaultRowHeight="14.25"/>
  <cols>
    <col min="1" max="1" width="29.8274509803922" style="16"/>
    <col min="2" max="2" width="19.6470588235294" style="16"/>
    <col min="3" max="3" width="25.2392156862745" style="16"/>
    <col min="4" max="4" width="26.8156862745098" style="16"/>
    <col min="5" max="5" width="5.73333333333333" style="16"/>
    <col min="6" max="6" width="7.45490196078431" style="16"/>
    <col min="7" max="7" width="8.74509803921569" style="16"/>
    <col min="8" max="8" width="6.73725490196078" style="16"/>
    <col min="9" max="9" width="30.4039215686274" style="16"/>
    <col min="10" max="10" width="30.4039215686274" style="16"/>
    <col min="11" max="11" width="30.4039215686274" style="16"/>
  </cols>
  <sheetData>
    <row r="1" ht="38.25" customHeight="1">
      <c r="A1" s="12287" t="s">
        <v>1037</v>
      </c>
      <c r="B1" s="12288"/>
      <c r="C1" s="12289"/>
      <c r="D1" s="12290"/>
      <c r="E1" s="12291"/>
      <c r="F1" s="12292"/>
      <c r="G1" s="12293"/>
      <c r="H1" s="12294"/>
      <c r="I1" s="12295"/>
      <c r="J1" s="12296"/>
      <c r="K1" s="12297"/>
    </row>
    <row r="2" ht="11.25" customHeight="1">
      <c r="A2" s="12298" t="s">
        <v>1038</v>
      </c>
      <c r="B2" s="12299"/>
      <c r="C2" s="12300"/>
      <c r="D2" s="12301"/>
      <c r="E2" s="12302"/>
      <c r="F2" s="12303"/>
      <c r="G2" s="12304"/>
      <c r="H2" s="12305"/>
      <c r="I2" s="12306"/>
      <c r="J2" s="12307"/>
      <c r="K2" s="12308"/>
    </row>
    <row r="3" ht="11.25" customHeight="1">
      <c r="A3" s="12309" t="s">
        <v>50</v>
      </c>
      <c r="B3" s="12310"/>
      <c r="C3" s="12311"/>
      <c r="D3" s="12312"/>
      <c r="E3" s="12313"/>
      <c r="F3" s="12314"/>
      <c r="G3" s="12315"/>
      <c r="H3" s="12316"/>
      <c r="I3" s="12317" t="s">
        <v>1039</v>
      </c>
      <c r="J3" s="12318"/>
      <c r="K3" s="12319" t="s">
        <v>730</v>
      </c>
    </row>
    <row r="4" ht="12" customHeight="1">
      <c r="A4" s="12320" t="s">
        <v>355</v>
      </c>
      <c r="B4" s="12321" t="s">
        <v>637</v>
      </c>
      <c r="C4" s="12322" t="s">
        <v>638</v>
      </c>
      <c r="D4" s="12323" t="s">
        <v>639</v>
      </c>
      <c r="E4" s="12324" t="s">
        <v>640</v>
      </c>
      <c r="F4" s="12325" t="s">
        <v>641</v>
      </c>
      <c r="G4" s="12326"/>
      <c r="H4" s="12327" t="s">
        <v>642</v>
      </c>
      <c r="I4" s="12328" t="s">
        <v>643</v>
      </c>
      <c r="J4" s="12329" t="s">
        <v>644</v>
      </c>
      <c r="K4" s="12330" t="s">
        <v>645</v>
      </c>
    </row>
    <row r="5" ht="21" customHeight="1">
      <c r="A5" s="12331"/>
      <c r="B5" s="12332"/>
      <c r="C5" s="12333"/>
      <c r="D5" s="12334"/>
      <c r="E5" s="12335"/>
      <c r="F5" s="12336" t="s">
        <v>646</v>
      </c>
      <c r="G5" s="12337" t="s">
        <v>647</v>
      </c>
      <c r="H5" s="12338"/>
      <c r="I5" s="12339"/>
      <c r="J5" s="12340"/>
      <c r="K5" s="12341"/>
    </row>
    <row r="6" ht="22.5" customHeight="1">
      <c r="A6" s="12342" t="s">
        <v>648</v>
      </c>
      <c r="B6" s="12343"/>
      <c r="C6" s="12344"/>
      <c r="D6" s="12345"/>
      <c r="E6" s="12346"/>
      <c r="F6" s="12347"/>
      <c r="G6" s="12348"/>
      <c r="H6" s="12349"/>
      <c r="I6" s="12350"/>
      <c r="J6" s="12351"/>
      <c r="K6" s="12352"/>
    </row>
    <row r="7" ht="22.5" customHeight="1">
      <c r="A7" s="12353" t="s">
        <v>862</v>
      </c>
      <c r="B7" s="12354" t="s">
        <v>650</v>
      </c>
      <c r="C7" s="12355" t="s">
        <v>651</v>
      </c>
      <c r="D7" s="7442">
        <v>386112197.23</v>
      </c>
      <c r="E7" s="12356"/>
      <c r="F7" s="12357"/>
      <c r="G7" s="12358"/>
      <c r="H7" s="12359"/>
      <c r="I7" s="12360"/>
      <c r="J7" s="12361"/>
      <c r="K7" s="12362"/>
    </row>
    <row r="8" ht="22.5" customHeight="1">
      <c r="A8" s="12363"/>
      <c r="B8" s="12364"/>
      <c r="C8" s="12365" t="s">
        <v>652</v>
      </c>
      <c r="D8" s="7442">
        <v>0</v>
      </c>
      <c r="E8" s="12366"/>
      <c r="F8" s="12367"/>
      <c r="G8" s="12368"/>
      <c r="H8" s="12369"/>
      <c r="I8" s="12370"/>
      <c r="J8" s="12371"/>
      <c r="K8" s="12372"/>
    </row>
    <row r="9" ht="22.5" customHeight="1">
      <c r="A9" s="12373"/>
      <c r="B9" s="12374"/>
      <c r="C9" s="12375" t="s">
        <v>653</v>
      </c>
      <c r="D9" s="7442">
        <f>D8-D7</f>
        <v>-386112197.23</v>
      </c>
      <c r="E9" s="12376" t="s">
        <v>654</v>
      </c>
      <c r="F9" s="12377">
        <v>0</v>
      </c>
      <c r="G9" s="12378">
        <v>0</v>
      </c>
      <c r="H9" s="12379" t="s">
        <v>865</v>
      </c>
      <c r="I9" s="12380" t="s">
        <v>1040</v>
      </c>
      <c r="J9" s="12381"/>
      <c r="K9" s="12382"/>
    </row>
    <row r="10" ht="22.5" customHeight="1">
      <c r="A10" s="12383" t="s">
        <v>656</v>
      </c>
      <c r="B10" s="12384" t="s">
        <v>657</v>
      </c>
      <c r="C10" s="12385" t="s">
        <v>658</v>
      </c>
      <c r="D10" s="12386">
        <v>791000</v>
      </c>
      <c r="E10" s="12387"/>
      <c r="F10" s="12388"/>
      <c r="G10" s="12389"/>
      <c r="H10" s="12390"/>
      <c r="I10" s="12391"/>
      <c r="J10" s="12392"/>
      <c r="K10" s="12393"/>
    </row>
    <row r="11" ht="22.5" customHeight="1">
      <c r="A11" s="12394"/>
      <c r="B11" s="12395"/>
      <c r="C11" s="12396" t="s">
        <v>659</v>
      </c>
      <c r="D11" s="12397">
        <v>0</v>
      </c>
      <c r="E11" s="12398"/>
      <c r="F11" s="12399"/>
      <c r="G11" s="12400"/>
      <c r="H11" s="12401"/>
      <c r="I11" s="12402"/>
      <c r="J11" s="12403"/>
      <c r="K11" s="12404"/>
    </row>
    <row r="12" ht="22.5" customHeight="1">
      <c r="A12" s="12405"/>
      <c r="B12" s="12406"/>
      <c r="C12" s="12407" t="s">
        <v>653</v>
      </c>
      <c r="D12" s="12386">
        <f>D11-D10</f>
        <v>-791000</v>
      </c>
      <c r="E12" s="12408" t="s">
        <v>654</v>
      </c>
      <c r="F12" s="12409">
        <v>0</v>
      </c>
      <c r="G12" s="12410">
        <v>0</v>
      </c>
      <c r="H12" s="12411" t="s">
        <v>865</v>
      </c>
      <c r="I12" s="12412" t="s">
        <v>1040</v>
      </c>
      <c r="J12" s="12413"/>
      <c r="K12" s="12414"/>
    </row>
    <row r="13" ht="22.5" customHeight="1">
      <c r="A13" s="12415" t="s">
        <v>677</v>
      </c>
      <c r="B13" s="12416"/>
      <c r="C13" s="12417"/>
      <c r="D13" s="12418"/>
      <c r="E13" s="12419"/>
      <c r="F13" s="12420"/>
      <c r="G13" s="12421"/>
      <c r="H13" s="12422"/>
      <c r="I13" s="12423"/>
      <c r="J13" s="12424"/>
      <c r="K13" s="12425"/>
    </row>
    <row r="14" ht="22.5" customHeight="1">
      <c r="A14" s="12426" t="s">
        <v>1041</v>
      </c>
      <c r="B14" s="12427" t="s">
        <v>737</v>
      </c>
      <c r="C14" s="12428" t="s">
        <v>680</v>
      </c>
      <c r="D14" s="7442">
        <v>240493937.22</v>
      </c>
      <c r="E14" s="12429"/>
      <c r="F14" s="12430"/>
      <c r="G14" s="12431"/>
      <c r="H14" s="12432"/>
      <c r="I14" s="12433"/>
      <c r="J14" s="12434"/>
      <c r="K14" s="12435"/>
    </row>
    <row r="15" ht="22.5" customHeight="1">
      <c r="A15" s="12436"/>
      <c r="B15" s="12437"/>
      <c r="C15" s="12438" t="s">
        <v>662</v>
      </c>
      <c r="D15" s="7442">
        <v>0</v>
      </c>
      <c r="E15" s="12439"/>
      <c r="F15" s="12440"/>
      <c r="G15" s="12441"/>
      <c r="H15" s="12442"/>
      <c r="I15" s="12443"/>
      <c r="J15" s="12444"/>
      <c r="K15" s="12445"/>
    </row>
    <row r="16" ht="22.5" customHeight="1">
      <c r="A16" s="12446"/>
      <c r="B16" s="12447"/>
      <c r="C16" s="12448" t="s">
        <v>681</v>
      </c>
      <c r="D16" s="7442">
        <f>IF(D14=0,0,D15/D14)*100</f>
        <v>0</v>
      </c>
      <c r="E16" s="12449" t="s">
        <v>654</v>
      </c>
      <c r="F16" s="12450">
        <v>95</v>
      </c>
      <c r="G16" s="12451">
        <v>105</v>
      </c>
      <c r="H16" s="12452" t="s">
        <v>655</v>
      </c>
      <c r="I16" s="12453"/>
      <c r="J16" s="12454"/>
      <c r="K16" s="12455"/>
    </row>
    <row r="17" ht="22.5" customHeight="1">
      <c r="A17" s="12456" t="s">
        <v>682</v>
      </c>
      <c r="B17" s="12457" t="s">
        <v>737</v>
      </c>
      <c r="C17" s="12458" t="s">
        <v>680</v>
      </c>
      <c r="D17" s="7442">
        <v>7180265</v>
      </c>
      <c r="E17" s="12459"/>
      <c r="F17" s="12460"/>
      <c r="G17" s="12461"/>
      <c r="H17" s="12462"/>
      <c r="I17" s="12463"/>
      <c r="J17" s="12464"/>
      <c r="K17" s="12465"/>
    </row>
    <row r="18" ht="22.5" customHeight="1">
      <c r="A18" s="12466"/>
      <c r="B18" s="12467"/>
      <c r="C18" s="12468" t="s">
        <v>662</v>
      </c>
      <c r="D18" s="7442">
        <v>0</v>
      </c>
      <c r="E18" s="12469"/>
      <c r="F18" s="12470"/>
      <c r="G18" s="12471"/>
      <c r="H18" s="12472"/>
      <c r="I18" s="12473"/>
      <c r="J18" s="12474"/>
      <c r="K18" s="12475"/>
    </row>
    <row r="19" ht="22.5" customHeight="1">
      <c r="A19" s="12476"/>
      <c r="B19" s="12477"/>
      <c r="C19" s="12478" t="s">
        <v>681</v>
      </c>
      <c r="D19" s="7442">
        <f>IF(D17=0,0,D18/D17)*100</f>
        <v>0</v>
      </c>
      <c r="E19" s="12479" t="s">
        <v>654</v>
      </c>
      <c r="F19" s="12480">
        <v>95</v>
      </c>
      <c r="G19" s="12481">
        <v>105</v>
      </c>
      <c r="H19" s="12482" t="s">
        <v>655</v>
      </c>
      <c r="I19" s="12483"/>
      <c r="J19" s="12484"/>
      <c r="K19" s="12485"/>
    </row>
    <row r="20" ht="22.5" customHeight="1">
      <c r="A20" s="12486" t="s">
        <v>1042</v>
      </c>
      <c r="B20" s="12487" t="s">
        <v>737</v>
      </c>
      <c r="C20" s="12488" t="s">
        <v>680</v>
      </c>
      <c r="D20" s="7442">
        <v>191339359.93</v>
      </c>
      <c r="E20" s="12489"/>
      <c r="F20" s="12490"/>
      <c r="G20" s="12491"/>
      <c r="H20" s="12492"/>
      <c r="I20" s="12493"/>
      <c r="J20" s="12494"/>
      <c r="K20" s="12495"/>
    </row>
    <row r="21" ht="22.5" customHeight="1">
      <c r="A21" s="12496"/>
      <c r="B21" s="12497"/>
      <c r="C21" s="12498" t="s">
        <v>662</v>
      </c>
      <c r="D21" s="7442">
        <v>0</v>
      </c>
      <c r="E21" s="12499"/>
      <c r="F21" s="12500"/>
      <c r="G21" s="12501"/>
      <c r="H21" s="12502"/>
      <c r="I21" s="12503"/>
      <c r="J21" s="12504"/>
      <c r="K21" s="12505"/>
    </row>
    <row r="22" ht="22.5" customHeight="1">
      <c r="A22" s="12506"/>
      <c r="B22" s="12507"/>
      <c r="C22" s="12508" t="s">
        <v>681</v>
      </c>
      <c r="D22" s="7442">
        <f>IF(D20=0,0,D21/D20)*100</f>
        <v>0</v>
      </c>
      <c r="E22" s="12509" t="s">
        <v>654</v>
      </c>
      <c r="F22" s="12510">
        <v>95</v>
      </c>
      <c r="G22" s="12511">
        <v>105</v>
      </c>
      <c r="H22" s="12512" t="s">
        <v>655</v>
      </c>
      <c r="I22" s="12513"/>
      <c r="J22" s="12514"/>
      <c r="K22" s="12515"/>
    </row>
    <row r="23" ht="22.5" customHeight="1">
      <c r="A23" s="12516" t="s">
        <v>685</v>
      </c>
      <c r="B23" s="12517"/>
      <c r="C23" s="12518"/>
      <c r="D23" s="12519"/>
      <c r="E23" s="12520"/>
      <c r="F23" s="12521"/>
      <c r="G23" s="12522"/>
      <c r="H23" s="12523"/>
      <c r="I23" s="12524"/>
      <c r="J23" s="12525"/>
      <c r="K23" s="12526"/>
    </row>
    <row r="24" ht="22.5" customHeight="1">
      <c r="A24" s="12527" t="s">
        <v>1043</v>
      </c>
      <c r="B24" s="12528" t="s">
        <v>737</v>
      </c>
      <c r="C24" s="12529" t="s">
        <v>687</v>
      </c>
      <c r="D24" s="7442">
        <v>156426827.37</v>
      </c>
      <c r="E24" s="12530"/>
      <c r="F24" s="12531"/>
      <c r="G24" s="12532"/>
      <c r="H24" s="12533"/>
      <c r="I24" s="12534"/>
      <c r="J24" s="12535"/>
      <c r="K24" s="12536"/>
    </row>
    <row r="25" ht="22.5" customHeight="1">
      <c r="A25" s="12537"/>
      <c r="B25" s="12538"/>
      <c r="C25" s="12539" t="s">
        <v>662</v>
      </c>
      <c r="D25" s="7442">
        <v>0</v>
      </c>
      <c r="E25" s="12540"/>
      <c r="F25" s="12541"/>
      <c r="G25" s="12542"/>
      <c r="H25" s="12543"/>
      <c r="I25" s="12544"/>
      <c r="J25" s="12545"/>
      <c r="K25" s="12546"/>
    </row>
    <row r="26" ht="22.5" customHeight="1">
      <c r="A26" s="12547"/>
      <c r="B26" s="12548"/>
      <c r="C26" s="12549" t="s">
        <v>688</v>
      </c>
      <c r="D26" s="7442">
        <f>IF(D25=0,0,D24/D25*100)</f>
        <v>0</v>
      </c>
      <c r="E26" s="12550" t="s">
        <v>654</v>
      </c>
      <c r="F26" s="12551">
        <v>65</v>
      </c>
      <c r="G26" s="12552">
        <v>80</v>
      </c>
      <c r="H26" s="12553" t="s">
        <v>655</v>
      </c>
      <c r="I26" s="12554"/>
      <c r="J26" s="12555"/>
      <c r="K26" s="12556"/>
    </row>
    <row r="27" ht="22.5" customHeight="1">
      <c r="A27" s="12557" t="s">
        <v>689</v>
      </c>
      <c r="B27" s="12558" t="s">
        <v>737</v>
      </c>
      <c r="C27" s="12559" t="s">
        <v>687</v>
      </c>
      <c r="D27" s="7442">
        <v>791000</v>
      </c>
      <c r="E27" s="12560"/>
      <c r="F27" s="12561"/>
      <c r="G27" s="12562"/>
      <c r="H27" s="12563"/>
      <c r="I27" s="12564"/>
      <c r="J27" s="12565"/>
      <c r="K27" s="12566"/>
    </row>
    <row r="28" ht="22.5" customHeight="1">
      <c r="A28" s="12567"/>
      <c r="B28" s="12568"/>
      <c r="C28" s="12569" t="s">
        <v>360</v>
      </c>
      <c r="D28" s="7442">
        <v>0</v>
      </c>
      <c r="E28" s="12570"/>
      <c r="F28" s="12571"/>
      <c r="G28" s="12572"/>
      <c r="H28" s="12573"/>
      <c r="I28" s="12574"/>
      <c r="J28" s="12575"/>
      <c r="K28" s="12576"/>
    </row>
    <row r="29" ht="22.5" customHeight="1">
      <c r="A29" s="12577"/>
      <c r="B29" s="12578"/>
      <c r="C29" s="12579" t="s">
        <v>688</v>
      </c>
      <c r="D29" s="7442">
        <f>IF(D28=0,0,D27/D28*100)</f>
        <v>0</v>
      </c>
      <c r="E29" s="12580"/>
      <c r="F29" s="12581"/>
      <c r="G29" s="12582"/>
      <c r="H29" s="12583"/>
      <c r="I29" s="12584"/>
      <c r="J29" s="12585"/>
      <c r="K29" s="12586"/>
    </row>
    <row r="30" ht="22.5" customHeight="1">
      <c r="A30" s="12587" t="s">
        <v>1044</v>
      </c>
      <c r="B30" s="12588" t="s">
        <v>737</v>
      </c>
      <c r="C30" s="12589" t="s">
        <v>687</v>
      </c>
      <c r="D30" s="7442">
        <v>156215596.98</v>
      </c>
      <c r="E30" s="12590"/>
      <c r="F30" s="12591"/>
      <c r="G30" s="12592"/>
      <c r="H30" s="12593"/>
      <c r="I30" s="12594"/>
      <c r="J30" s="12595"/>
      <c r="K30" s="12596"/>
    </row>
    <row r="31" ht="22.5" customHeight="1">
      <c r="A31" s="12597"/>
      <c r="B31" s="12598"/>
      <c r="C31" s="12599" t="s">
        <v>662</v>
      </c>
      <c r="D31" s="7442">
        <v>0</v>
      </c>
      <c r="E31" s="12600"/>
      <c r="F31" s="12601"/>
      <c r="G31" s="12602"/>
      <c r="H31" s="12603"/>
      <c r="I31" s="12604"/>
      <c r="J31" s="12605"/>
      <c r="K31" s="12606"/>
    </row>
    <row r="32" ht="22.5" customHeight="1">
      <c r="A32" s="12607"/>
      <c r="B32" s="12608"/>
      <c r="C32" s="12609" t="s">
        <v>688</v>
      </c>
      <c r="D32" s="7442">
        <f>IF(D31=0,0,D30/D31*100)</f>
        <v>0</v>
      </c>
      <c r="E32" s="12610" t="s">
        <v>654</v>
      </c>
      <c r="F32" s="12611">
        <v>65</v>
      </c>
      <c r="G32" s="12612">
        <v>80</v>
      </c>
      <c r="H32" s="12613" t="s">
        <v>655</v>
      </c>
      <c r="I32" s="12614"/>
      <c r="J32" s="12615"/>
      <c r="K32" s="12616"/>
    </row>
    <row r="33" ht="22.5" customHeight="1">
      <c r="A33" s="12617" t="s">
        <v>692</v>
      </c>
      <c r="B33" s="12618" t="s">
        <v>737</v>
      </c>
      <c r="C33" s="12619" t="s">
        <v>687</v>
      </c>
      <c r="D33" s="7442">
        <v>54557</v>
      </c>
      <c r="E33" s="12620"/>
      <c r="F33" s="12621"/>
      <c r="G33" s="12622"/>
      <c r="H33" s="12623"/>
      <c r="I33" s="12624"/>
      <c r="J33" s="12625"/>
      <c r="K33" s="12626"/>
    </row>
    <row r="34" ht="22.5" customHeight="1">
      <c r="A34" s="12627"/>
      <c r="B34" s="12628"/>
      <c r="C34" s="12629" t="s">
        <v>662</v>
      </c>
      <c r="D34" s="7442">
        <v>0</v>
      </c>
      <c r="E34" s="12630"/>
      <c r="F34" s="12631"/>
      <c r="G34" s="12632"/>
      <c r="H34" s="12633"/>
      <c r="I34" s="12634"/>
      <c r="J34" s="12635"/>
      <c r="K34" s="12636"/>
    </row>
    <row r="35" ht="22.5" customHeight="1">
      <c r="A35" s="12637"/>
      <c r="B35" s="12638"/>
      <c r="C35" s="12639" t="s">
        <v>688</v>
      </c>
      <c r="D35" s="7442">
        <f>IF(D34=0,0,D33/D34*100)</f>
        <v>0</v>
      </c>
      <c r="E35" s="12640" t="s">
        <v>654</v>
      </c>
      <c r="F35" s="12641">
        <v>90</v>
      </c>
      <c r="G35" s="12642">
        <v>105</v>
      </c>
      <c r="H35" s="12643" t="s">
        <v>655</v>
      </c>
      <c r="I35" s="12644"/>
      <c r="J35" s="12645"/>
      <c r="K35" s="12646"/>
    </row>
    <row r="36" ht="22.5" customHeight="1">
      <c r="A36" s="12647" t="s">
        <v>1045</v>
      </c>
      <c r="B36" s="12648" t="s">
        <v>737</v>
      </c>
      <c r="C36" s="12649" t="s">
        <v>687</v>
      </c>
      <c r="D36" s="7442">
        <v>35078</v>
      </c>
      <c r="E36" s="12650"/>
      <c r="F36" s="12651"/>
      <c r="G36" s="12652"/>
      <c r="H36" s="12653"/>
      <c r="I36" s="12654"/>
      <c r="J36" s="12655"/>
      <c r="K36" s="12656"/>
    </row>
    <row r="37" ht="22.5" customHeight="1">
      <c r="A37" s="12657"/>
      <c r="B37" s="12658"/>
      <c r="C37" s="12659" t="s">
        <v>662</v>
      </c>
      <c r="D37" s="7442">
        <v>0</v>
      </c>
      <c r="E37" s="12660"/>
      <c r="F37" s="12661"/>
      <c r="G37" s="12662"/>
      <c r="H37" s="12663"/>
      <c r="I37" s="12664"/>
      <c r="J37" s="12665"/>
      <c r="K37" s="12666"/>
    </row>
    <row r="38" ht="22.5" customHeight="1">
      <c r="A38" s="12667"/>
      <c r="B38" s="12668"/>
      <c r="C38" s="12669" t="s">
        <v>688</v>
      </c>
      <c r="D38" s="7442">
        <f>IF(D37=0,0,D36/D37*100)</f>
        <v>0</v>
      </c>
      <c r="E38" s="12670" t="s">
        <v>654</v>
      </c>
      <c r="F38" s="12671">
        <v>90</v>
      </c>
      <c r="G38" s="12672">
        <v>105</v>
      </c>
      <c r="H38" s="12673" t="s">
        <v>655</v>
      </c>
      <c r="I38" s="12674"/>
      <c r="J38" s="12675"/>
      <c r="K38" s="12676"/>
    </row>
    <row r="39" ht="22.5" customHeight="1">
      <c r="A39" s="12677" t="s">
        <v>1046</v>
      </c>
      <c r="B39" s="12678" t="s">
        <v>737</v>
      </c>
      <c r="C39" s="12679" t="s">
        <v>687</v>
      </c>
      <c r="D39" s="7442">
        <v>19479</v>
      </c>
      <c r="E39" s="12680"/>
      <c r="F39" s="12681"/>
      <c r="G39" s="12682"/>
      <c r="H39" s="12683"/>
      <c r="I39" s="12684"/>
      <c r="J39" s="12685"/>
      <c r="K39" s="12686"/>
    </row>
    <row r="40" ht="22.5" customHeight="1">
      <c r="A40" s="12687"/>
      <c r="B40" s="12688"/>
      <c r="C40" s="12689" t="s">
        <v>662</v>
      </c>
      <c r="D40" s="7442">
        <v>0</v>
      </c>
      <c r="E40" s="12690"/>
      <c r="F40" s="12691"/>
      <c r="G40" s="12692"/>
      <c r="H40" s="12693"/>
      <c r="I40" s="12694"/>
      <c r="J40" s="12695"/>
      <c r="K40" s="12696"/>
    </row>
    <row r="41" ht="22.5" customHeight="1">
      <c r="A41" s="12697"/>
      <c r="B41" s="12698"/>
      <c r="C41" s="12699" t="s">
        <v>688</v>
      </c>
      <c r="D41" s="7442">
        <f>IF(D40=0,0,D39/D40*100)</f>
        <v>0</v>
      </c>
      <c r="E41" s="12700" t="s">
        <v>654</v>
      </c>
      <c r="F41" s="12701">
        <v>90</v>
      </c>
      <c r="G41" s="12702">
        <v>105</v>
      </c>
      <c r="H41" s="12703" t="s">
        <v>655</v>
      </c>
      <c r="I41" s="12704"/>
      <c r="J41" s="12705"/>
      <c r="K41" s="12706"/>
    </row>
    <row r="42" ht="22.5" customHeight="1">
      <c r="A42" s="12707" t="s">
        <v>699</v>
      </c>
      <c r="B42" s="12708" t="s">
        <v>737</v>
      </c>
      <c r="C42" s="12709" t="s">
        <v>687</v>
      </c>
      <c r="D42" s="7442">
        <v>35487</v>
      </c>
      <c r="E42" s="12710"/>
      <c r="F42" s="12711"/>
      <c r="G42" s="12712"/>
      <c r="H42" s="12713"/>
      <c r="I42" s="12714"/>
      <c r="J42" s="12715"/>
      <c r="K42" s="12716"/>
    </row>
    <row r="43" ht="22.5" customHeight="1">
      <c r="A43" s="12717"/>
      <c r="B43" s="12718"/>
      <c r="C43" s="12719" t="s">
        <v>662</v>
      </c>
      <c r="D43" s="7442">
        <v>0</v>
      </c>
      <c r="E43" s="12720"/>
      <c r="F43" s="12721"/>
      <c r="G43" s="12722"/>
      <c r="H43" s="12723"/>
      <c r="I43" s="12724"/>
      <c r="J43" s="12725"/>
      <c r="K43" s="12726"/>
    </row>
    <row r="44" ht="22.5" customHeight="1">
      <c r="A44" s="12727"/>
      <c r="B44" s="12728"/>
      <c r="C44" s="12729" t="s">
        <v>688</v>
      </c>
      <c r="D44" s="7442">
        <f>IF(D43=0,0,D42/D43*100)</f>
        <v>0</v>
      </c>
      <c r="E44" s="12730" t="s">
        <v>654</v>
      </c>
      <c r="F44" s="12731">
        <v>90</v>
      </c>
      <c r="G44" s="12732">
        <v>105</v>
      </c>
      <c r="H44" s="12733" t="s">
        <v>655</v>
      </c>
      <c r="I44" s="12734"/>
      <c r="J44" s="12735"/>
      <c r="K44" s="12736"/>
    </row>
    <row r="45" ht="22.5" customHeight="1">
      <c r="A45" s="12737" t="s">
        <v>701</v>
      </c>
      <c r="B45" s="12738" t="s">
        <v>737</v>
      </c>
      <c r="C45" s="12739" t="s">
        <v>687</v>
      </c>
      <c r="D45" s="7442">
        <v>1997240000</v>
      </c>
      <c r="E45" s="12740"/>
      <c r="F45" s="12741"/>
      <c r="G45" s="12742"/>
      <c r="H45" s="12743"/>
      <c r="I45" s="12744"/>
      <c r="J45" s="12745"/>
      <c r="K45" s="12746"/>
    </row>
    <row r="46" ht="22.5" customHeight="1">
      <c r="A46" s="12747"/>
      <c r="B46" s="12748"/>
      <c r="C46" s="12749" t="s">
        <v>662</v>
      </c>
      <c r="D46" s="7442">
        <v>0</v>
      </c>
      <c r="E46" s="12750"/>
      <c r="F46" s="12751"/>
      <c r="G46" s="12752"/>
      <c r="H46" s="12753"/>
      <c r="I46" s="12754"/>
      <c r="J46" s="12755"/>
      <c r="K46" s="12756"/>
    </row>
    <row r="47" ht="22.5" customHeight="1">
      <c r="A47" s="12757"/>
      <c r="B47" s="12758"/>
      <c r="C47" s="12759" t="s">
        <v>688</v>
      </c>
      <c r="D47" s="7442">
        <f>IF(D46=0,0,D45/D46*100)</f>
        <v>0</v>
      </c>
      <c r="E47" s="12760" t="s">
        <v>654</v>
      </c>
      <c r="F47" s="12761">
        <v>65</v>
      </c>
      <c r="G47" s="12762">
        <v>80</v>
      </c>
      <c r="H47" s="12763" t="s">
        <v>655</v>
      </c>
      <c r="I47" s="12764"/>
      <c r="J47" s="12765"/>
      <c r="K47" s="12766"/>
    </row>
    <row r="48" ht="22.5" customHeight="1">
      <c r="A48" s="12767" t="s">
        <v>1047</v>
      </c>
      <c r="B48" s="12768" t="s">
        <v>1048</v>
      </c>
      <c r="C48" s="12769" t="s">
        <v>687</v>
      </c>
      <c r="D48" s="12770">
        <v>0</v>
      </c>
      <c r="E48" s="12771"/>
      <c r="F48" s="12772"/>
      <c r="G48" s="12773"/>
      <c r="H48" s="12774"/>
      <c r="I48" s="12775"/>
      <c r="J48" s="12776"/>
      <c r="K48" s="12777"/>
    </row>
    <row r="49" ht="22.5" customHeight="1">
      <c r="A49" s="12778"/>
      <c r="B49" s="12779"/>
      <c r="C49" s="12780" t="s">
        <v>662</v>
      </c>
      <c r="D49" s="7442">
        <v>0</v>
      </c>
      <c r="E49" s="12781"/>
      <c r="F49" s="12782"/>
      <c r="G49" s="12783"/>
      <c r="H49" s="12784"/>
      <c r="I49" s="12785"/>
      <c r="J49" s="12786"/>
      <c r="K49" s="12787"/>
    </row>
    <row r="50" ht="22.5" customHeight="1">
      <c r="A50" s="12788"/>
      <c r="B50" s="12789"/>
      <c r="C50" s="12790" t="s">
        <v>688</v>
      </c>
      <c r="D50" s="7442">
        <f>IF(D49=0,0,D48/D49*100)</f>
        <v>0</v>
      </c>
      <c r="E50" s="12791" t="s">
        <v>654</v>
      </c>
      <c r="F50" s="12792">
        <v>65</v>
      </c>
      <c r="G50" s="12793">
        <v>80</v>
      </c>
      <c r="H50" s="12794" t="s">
        <v>655</v>
      </c>
      <c r="I50" s="12795"/>
      <c r="J50" s="12796"/>
      <c r="K50" s="12797"/>
    </row>
    <row r="51" ht="22.5" customHeight="1">
      <c r="A51" s="12798" t="s">
        <v>703</v>
      </c>
      <c r="B51" s="12799"/>
      <c r="C51" s="12800"/>
      <c r="D51" s="12801"/>
      <c r="E51" s="12802"/>
      <c r="F51" s="12803"/>
      <c r="G51" s="12804"/>
      <c r="H51" s="12805"/>
      <c r="I51" s="12806"/>
      <c r="J51" s="12807"/>
      <c r="K51" s="12808"/>
    </row>
    <row r="52" ht="22.5" customHeight="1">
      <c r="A52" s="12809" t="s">
        <v>1049</v>
      </c>
      <c r="B52" s="12810" t="s">
        <v>705</v>
      </c>
      <c r="C52" s="12811" t="s">
        <v>706</v>
      </c>
      <c r="D52" s="7442">
        <v>231911152.45</v>
      </c>
      <c r="E52" s="12812"/>
      <c r="F52" s="12813"/>
      <c r="G52" s="12814"/>
      <c r="H52" s="12815"/>
      <c r="I52" s="12816"/>
      <c r="J52" s="12817"/>
      <c r="K52" s="12818"/>
    </row>
    <row r="53" ht="22.5" customHeight="1">
      <c r="A53" s="12819"/>
      <c r="B53" s="12820"/>
      <c r="C53" s="12821" t="s">
        <v>662</v>
      </c>
      <c r="D53" s="7442">
        <v>0</v>
      </c>
      <c r="E53" s="12822"/>
      <c r="F53" s="12823"/>
      <c r="G53" s="12824"/>
      <c r="H53" s="12825"/>
      <c r="I53" s="12826"/>
      <c r="J53" s="12827"/>
      <c r="K53" s="12828"/>
    </row>
    <row r="54" ht="22.5" customHeight="1">
      <c r="A54" s="12829"/>
      <c r="B54" s="12830"/>
      <c r="C54" s="12831" t="s">
        <v>707</v>
      </c>
      <c r="D54" s="7442">
        <f>IF(D52=0,0,(D53+D89)/D52-1)*100</f>
        <v>-100</v>
      </c>
      <c r="E54" s="12832" t="s">
        <v>654</v>
      </c>
      <c r="F54" s="12833">
        <v>5</v>
      </c>
      <c r="G54" s="12834">
        <v>20</v>
      </c>
      <c r="H54" s="12835" t="s">
        <v>655</v>
      </c>
      <c r="I54" s="12836"/>
      <c r="J54" s="12837"/>
      <c r="K54" s="12838"/>
    </row>
    <row r="55" ht="22.5" customHeight="1">
      <c r="A55" s="12839"/>
      <c r="B55" s="12840"/>
      <c r="C55" s="12841" t="s">
        <v>708</v>
      </c>
      <c r="D55" s="7442">
        <f>IF(D52+D56=0,0,(D53+D57+D89)/(D52+D56)-1)*100</f>
        <v>-100</v>
      </c>
      <c r="E55" s="12842" t="s">
        <v>654</v>
      </c>
      <c r="F55" s="12843">
        <v>5</v>
      </c>
      <c r="G55" s="12844">
        <v>20</v>
      </c>
      <c r="H55" s="12845" t="s">
        <v>655</v>
      </c>
      <c r="I55" s="12846"/>
      <c r="J55" s="12847"/>
      <c r="K55" s="12848"/>
    </row>
    <row r="56" ht="22.5" customHeight="1">
      <c r="A56" s="12849" t="s">
        <v>1050</v>
      </c>
      <c r="B56" s="12850" t="s">
        <v>1051</v>
      </c>
      <c r="C56" s="12851" t="s">
        <v>706</v>
      </c>
      <c r="D56" s="7442">
        <v>0</v>
      </c>
      <c r="E56" s="12852"/>
      <c r="F56" s="12853"/>
      <c r="G56" s="12854"/>
      <c r="H56" s="12855"/>
      <c r="I56" s="12856"/>
      <c r="J56" s="12857"/>
      <c r="K56" s="12858"/>
    </row>
    <row r="57" ht="22.5" customHeight="1">
      <c r="A57" s="12859"/>
      <c r="B57" s="12860"/>
      <c r="C57" s="12861" t="s">
        <v>662</v>
      </c>
      <c r="D57" s="12862">
        <v>0</v>
      </c>
      <c r="E57" s="12863" t="s">
        <v>654</v>
      </c>
      <c r="F57" s="12864">
        <v>0</v>
      </c>
      <c r="G57" s="12865">
        <v>0</v>
      </c>
      <c r="H57" s="12866" t="s">
        <v>655</v>
      </c>
      <c r="I57" s="12867"/>
      <c r="J57" s="12868"/>
      <c r="K57" s="12869"/>
    </row>
    <row r="58" ht="22.5" customHeight="1">
      <c r="A58" s="12870" t="s">
        <v>711</v>
      </c>
      <c r="B58" s="12871" t="s">
        <v>737</v>
      </c>
      <c r="C58" s="12872" t="s">
        <v>706</v>
      </c>
      <c r="D58" s="7442">
        <v>9348256</v>
      </c>
      <c r="E58" s="12873"/>
      <c r="F58" s="12874"/>
      <c r="G58" s="12875"/>
      <c r="H58" s="12876"/>
      <c r="I58" s="12877"/>
      <c r="J58" s="12878"/>
      <c r="K58" s="12879"/>
    </row>
    <row r="59" ht="22.5" customHeight="1">
      <c r="A59" s="12880"/>
      <c r="B59" s="12881"/>
      <c r="C59" s="12882" t="s">
        <v>662</v>
      </c>
      <c r="D59" s="7442">
        <v>0</v>
      </c>
      <c r="E59" s="12883"/>
      <c r="F59" s="12884"/>
      <c r="G59" s="12885"/>
      <c r="H59" s="12886"/>
      <c r="I59" s="12887"/>
      <c r="J59" s="12888"/>
      <c r="K59" s="12889"/>
    </row>
    <row r="60" ht="22.5" customHeight="1">
      <c r="A60" s="12890"/>
      <c r="B60" s="12891"/>
      <c r="C60" s="12892" t="s">
        <v>707</v>
      </c>
      <c r="D60" s="7442">
        <f>IF(D58=0,0,D59/D58-1)*100</f>
        <v>-100</v>
      </c>
      <c r="E60" s="12893" t="s">
        <v>654</v>
      </c>
      <c r="F60" s="12894">
        <v>0</v>
      </c>
      <c r="G60" s="12895">
        <v>50</v>
      </c>
      <c r="H60" s="12896" t="s">
        <v>865</v>
      </c>
      <c r="I60" s="12897" t="s">
        <v>1040</v>
      </c>
      <c r="J60" s="12898"/>
      <c r="K60" s="12899"/>
    </row>
    <row r="61" ht="22.5" customHeight="1">
      <c r="A61" s="12900" t="s">
        <v>1052</v>
      </c>
      <c r="B61" s="12901" t="s">
        <v>737</v>
      </c>
      <c r="C61" s="12902" t="s">
        <v>706</v>
      </c>
      <c r="D61" s="7442">
        <v>187827370.93</v>
      </c>
      <c r="E61" s="12903"/>
      <c r="F61" s="12904"/>
      <c r="G61" s="12905"/>
      <c r="H61" s="12906"/>
      <c r="I61" s="12907"/>
      <c r="J61" s="12908"/>
      <c r="K61" s="12909"/>
    </row>
    <row r="62" ht="22.5" customHeight="1">
      <c r="A62" s="12910"/>
      <c r="B62" s="12911"/>
      <c r="C62" s="12912" t="s">
        <v>662</v>
      </c>
      <c r="D62" s="7442">
        <v>0</v>
      </c>
      <c r="E62" s="12913"/>
      <c r="F62" s="12914"/>
      <c r="G62" s="12915"/>
      <c r="H62" s="12916"/>
      <c r="I62" s="12917"/>
      <c r="J62" s="12918"/>
      <c r="K62" s="12919"/>
    </row>
    <row r="63" ht="22.5" customHeight="1">
      <c r="A63" s="12920"/>
      <c r="B63" s="12921"/>
      <c r="C63" s="12922" t="s">
        <v>707</v>
      </c>
      <c r="D63" s="7442">
        <f>IF(D61=0,0,D62/D61-1)*100</f>
        <v>-100</v>
      </c>
      <c r="E63" s="12923" t="s">
        <v>654</v>
      </c>
      <c r="F63" s="12924">
        <v>0</v>
      </c>
      <c r="G63" s="12925">
        <v>20</v>
      </c>
      <c r="H63" s="12926" t="s">
        <v>865</v>
      </c>
      <c r="I63" s="12927" t="s">
        <v>1040</v>
      </c>
      <c r="J63" s="12928"/>
      <c r="K63" s="12929"/>
    </row>
    <row r="64" ht="22.5" customHeight="1">
      <c r="A64" s="12930" t="s">
        <v>977</v>
      </c>
      <c r="B64" s="12931" t="s">
        <v>737</v>
      </c>
      <c r="C64" s="12932" t="s">
        <v>706</v>
      </c>
      <c r="D64" s="7442">
        <v>54355</v>
      </c>
      <c r="E64" s="12933"/>
      <c r="F64" s="12934"/>
      <c r="G64" s="12935"/>
      <c r="H64" s="12936"/>
      <c r="I64" s="12937"/>
      <c r="J64" s="12938"/>
      <c r="K64" s="12939"/>
    </row>
    <row r="65" ht="22.5" customHeight="1">
      <c r="A65" s="12940"/>
      <c r="B65" s="12941"/>
      <c r="C65" s="12942" t="s">
        <v>662</v>
      </c>
      <c r="D65" s="7442">
        <v>0</v>
      </c>
      <c r="E65" s="12943"/>
      <c r="F65" s="12944"/>
      <c r="G65" s="12945"/>
      <c r="H65" s="12946"/>
      <c r="I65" s="12947"/>
      <c r="J65" s="12948"/>
      <c r="K65" s="12949"/>
    </row>
    <row r="66" ht="22.5" customHeight="1">
      <c r="A66" s="12950"/>
      <c r="B66" s="12951"/>
      <c r="C66" s="12952" t="s">
        <v>707</v>
      </c>
      <c r="D66" s="7442">
        <f>IF(D64=0,0,D65/D64-1)*100</f>
        <v>-100</v>
      </c>
      <c r="E66" s="12953" t="s">
        <v>654</v>
      </c>
      <c r="F66" s="12954">
        <v>0</v>
      </c>
      <c r="G66" s="12955">
        <v>10</v>
      </c>
      <c r="H66" s="12956" t="s">
        <v>865</v>
      </c>
      <c r="I66" s="12957" t="s">
        <v>1040</v>
      </c>
      <c r="J66" s="12958"/>
      <c r="K66" s="12959"/>
    </row>
    <row r="67" ht="22.5" customHeight="1">
      <c r="A67" s="12960" t="s">
        <v>1053</v>
      </c>
      <c r="B67" s="12961" t="s">
        <v>737</v>
      </c>
      <c r="C67" s="12962" t="s">
        <v>706</v>
      </c>
      <c r="D67" s="7442">
        <v>35298</v>
      </c>
      <c r="E67" s="12963"/>
      <c r="F67" s="12964"/>
      <c r="G67" s="12965"/>
      <c r="H67" s="12966"/>
      <c r="I67" s="12967"/>
      <c r="J67" s="12968"/>
      <c r="K67" s="12969"/>
    </row>
    <row r="68" ht="22.5" customHeight="1">
      <c r="A68" s="12970"/>
      <c r="B68" s="12971"/>
      <c r="C68" s="12972" t="s">
        <v>662</v>
      </c>
      <c r="D68" s="7442">
        <v>0</v>
      </c>
      <c r="E68" s="12973"/>
      <c r="F68" s="12974"/>
      <c r="G68" s="12975"/>
      <c r="H68" s="12976"/>
      <c r="I68" s="12977"/>
      <c r="J68" s="12978"/>
      <c r="K68" s="12979"/>
    </row>
    <row r="69" ht="22.5" customHeight="1">
      <c r="A69" s="12980"/>
      <c r="B69" s="12981"/>
      <c r="C69" s="12982" t="s">
        <v>707</v>
      </c>
      <c r="D69" s="7941">
        <f>IF(D67=0,0,D68/D67-1)*100</f>
        <v>-100</v>
      </c>
      <c r="E69" s="12983" t="s">
        <v>654</v>
      </c>
      <c r="F69" s="12984">
        <v>0</v>
      </c>
      <c r="G69" s="12985">
        <v>10</v>
      </c>
      <c r="H69" s="12986" t="s">
        <v>865</v>
      </c>
      <c r="I69" s="12987" t="s">
        <v>1040</v>
      </c>
      <c r="J69" s="12988"/>
      <c r="K69" s="12989"/>
    </row>
    <row r="70" ht="22.5" customHeight="1">
      <c r="A70" s="12990" t="s">
        <v>1054</v>
      </c>
      <c r="B70" s="12991" t="s">
        <v>1055</v>
      </c>
      <c r="C70" s="12992" t="s">
        <v>706</v>
      </c>
      <c r="D70" s="12993">
        <v>0</v>
      </c>
      <c r="E70" s="12994"/>
      <c r="F70" s="12995"/>
      <c r="G70" s="12996"/>
      <c r="H70" s="12997"/>
      <c r="I70" s="12998"/>
      <c r="J70" s="12999"/>
      <c r="K70" s="13000"/>
    </row>
    <row r="71" ht="22.5" customHeight="1">
      <c r="A71" s="13001"/>
      <c r="B71" s="13002"/>
      <c r="C71" s="13003" t="s">
        <v>662</v>
      </c>
      <c r="D71" s="13004">
        <v>0</v>
      </c>
      <c r="E71" s="13005"/>
      <c r="F71" s="13006"/>
      <c r="G71" s="13007"/>
      <c r="H71" s="13008"/>
      <c r="I71" s="13009"/>
      <c r="J71" s="13010"/>
      <c r="K71" s="13011"/>
    </row>
    <row r="72" ht="22.5" customHeight="1">
      <c r="A72" s="13012"/>
      <c r="B72" s="13013"/>
      <c r="C72" s="13014" t="s">
        <v>707</v>
      </c>
      <c r="D72" s="8674">
        <f>IF(D70=0,0,D71/D70-1)*100</f>
        <v>0</v>
      </c>
      <c r="E72" s="13015" t="s">
        <v>654</v>
      </c>
      <c r="F72" s="13016">
        <v>0</v>
      </c>
      <c r="G72" s="13017">
        <v>10</v>
      </c>
      <c r="H72" s="13018" t="s">
        <v>655</v>
      </c>
      <c r="I72" s="13019"/>
      <c r="J72" s="13020"/>
      <c r="K72" s="13021"/>
    </row>
    <row r="73" ht="22.5" customHeight="1">
      <c r="A73" s="13022" t="s">
        <v>1056</v>
      </c>
      <c r="B73" s="13023" t="s">
        <v>737</v>
      </c>
      <c r="C73" s="13024" t="s">
        <v>706</v>
      </c>
      <c r="D73" s="7952">
        <v>19057</v>
      </c>
      <c r="E73" s="13025"/>
      <c r="F73" s="13026"/>
      <c r="G73" s="13027"/>
      <c r="H73" s="13028"/>
      <c r="I73" s="13029"/>
      <c r="J73" s="13030"/>
      <c r="K73" s="13031"/>
    </row>
    <row r="74" ht="22.5" customHeight="1">
      <c r="A74" s="13032"/>
      <c r="B74" s="13033"/>
      <c r="C74" s="13034" t="s">
        <v>662</v>
      </c>
      <c r="D74" s="7442">
        <v>0</v>
      </c>
      <c r="E74" s="13035"/>
      <c r="F74" s="13036"/>
      <c r="G74" s="13037"/>
      <c r="H74" s="13038"/>
      <c r="I74" s="13039"/>
      <c r="J74" s="13040"/>
      <c r="K74" s="13041"/>
    </row>
    <row r="75" ht="22.5" customHeight="1">
      <c r="A75" s="13042"/>
      <c r="B75" s="13043"/>
      <c r="C75" s="13044" t="s">
        <v>707</v>
      </c>
      <c r="D75" s="7442">
        <f>IF(D73=0,0,D74/D73-1)*100</f>
        <v>-100</v>
      </c>
      <c r="E75" s="13045" t="s">
        <v>654</v>
      </c>
      <c r="F75" s="13046">
        <v>0</v>
      </c>
      <c r="G75" s="13047">
        <v>10</v>
      </c>
      <c r="H75" s="13048" t="s">
        <v>865</v>
      </c>
      <c r="I75" s="13049" t="s">
        <v>1040</v>
      </c>
      <c r="J75" s="13050"/>
      <c r="K75" s="13051"/>
    </row>
    <row r="76" ht="22.5" customHeight="1">
      <c r="A76" s="13052" t="s">
        <v>981</v>
      </c>
      <c r="B76" s="13053" t="s">
        <v>737</v>
      </c>
      <c r="C76" s="13054" t="s">
        <v>706</v>
      </c>
      <c r="D76" s="7442">
        <v>34982</v>
      </c>
      <c r="E76" s="13055"/>
      <c r="F76" s="13056"/>
      <c r="G76" s="13057"/>
      <c r="H76" s="13058"/>
      <c r="I76" s="13059"/>
      <c r="J76" s="13060"/>
      <c r="K76" s="13061"/>
    </row>
    <row r="77" ht="22.5" customHeight="1">
      <c r="A77" s="13062"/>
      <c r="B77" s="13063"/>
      <c r="C77" s="13064" t="s">
        <v>662</v>
      </c>
      <c r="D77" s="7442">
        <v>0</v>
      </c>
      <c r="E77" s="13065"/>
      <c r="F77" s="13066"/>
      <c r="G77" s="13067"/>
      <c r="H77" s="13068"/>
      <c r="I77" s="13069"/>
      <c r="J77" s="13070"/>
      <c r="K77" s="13071"/>
    </row>
    <row r="78" ht="22.5" customHeight="1">
      <c r="A78" s="13072"/>
      <c r="B78" s="13073"/>
      <c r="C78" s="13074" t="s">
        <v>707</v>
      </c>
      <c r="D78" s="7941">
        <f>IF(D76=0,0,D77/D76-1)*100</f>
        <v>-100</v>
      </c>
      <c r="E78" s="13075" t="s">
        <v>654</v>
      </c>
      <c r="F78" s="13076">
        <v>0</v>
      </c>
      <c r="G78" s="13077">
        <v>10</v>
      </c>
      <c r="H78" s="13078" t="s">
        <v>865</v>
      </c>
      <c r="I78" s="13079" t="s">
        <v>1040</v>
      </c>
      <c r="J78" s="13080"/>
      <c r="K78" s="13081"/>
    </row>
    <row r="79" ht="22.5" customHeight="1">
      <c r="A79" s="13082" t="s">
        <v>1057</v>
      </c>
      <c r="B79" s="13083" t="s">
        <v>1058</v>
      </c>
      <c r="C79" s="13084" t="s">
        <v>706</v>
      </c>
      <c r="D79" s="13085">
        <v>0</v>
      </c>
      <c r="E79" s="13086"/>
      <c r="F79" s="13087"/>
      <c r="G79" s="13088"/>
      <c r="H79" s="13089"/>
      <c r="I79" s="13090"/>
      <c r="J79" s="13091"/>
      <c r="K79" s="13092"/>
    </row>
    <row r="80" ht="22.5" customHeight="1">
      <c r="A80" s="13093"/>
      <c r="B80" s="13094"/>
      <c r="C80" s="13095" t="s">
        <v>662</v>
      </c>
      <c r="D80" s="7920">
        <v>0</v>
      </c>
      <c r="E80" s="13096"/>
      <c r="F80" s="13097"/>
      <c r="G80" s="13098"/>
      <c r="H80" s="13099"/>
      <c r="I80" s="13100"/>
      <c r="J80" s="13101"/>
      <c r="K80" s="13102"/>
    </row>
    <row r="81" ht="22.5" customHeight="1">
      <c r="A81" s="13103"/>
      <c r="B81" s="13104"/>
      <c r="C81" s="13105" t="s">
        <v>707</v>
      </c>
      <c r="D81" s="7941">
        <f>IF(D79=0,0,D80/D79-1)*100</f>
        <v>0</v>
      </c>
      <c r="E81" s="13106" t="s">
        <v>654</v>
      </c>
      <c r="F81" s="13107">
        <v>0</v>
      </c>
      <c r="G81" s="13108">
        <v>10</v>
      </c>
      <c r="H81" s="13109" t="s">
        <v>655</v>
      </c>
      <c r="I81" s="13110"/>
      <c r="J81" s="13111"/>
      <c r="K81" s="13112"/>
    </row>
    <row r="82" ht="22.5" customHeight="1">
      <c r="A82" s="13113" t="s">
        <v>1059</v>
      </c>
      <c r="B82" s="13114" t="s">
        <v>737</v>
      </c>
      <c r="C82" s="13115" t="s">
        <v>706</v>
      </c>
      <c r="D82" s="7952">
        <v>2261745000</v>
      </c>
      <c r="E82" s="13116"/>
      <c r="F82" s="13117"/>
      <c r="G82" s="13118"/>
      <c r="H82" s="13119"/>
      <c r="I82" s="13120"/>
      <c r="J82" s="13121"/>
      <c r="K82" s="13122"/>
    </row>
    <row r="83" ht="22.5" customHeight="1">
      <c r="A83" s="13123"/>
      <c r="B83" s="13124"/>
      <c r="C83" s="13125" t="s">
        <v>662</v>
      </c>
      <c r="D83" s="7442">
        <v>0</v>
      </c>
      <c r="E83" s="13126"/>
      <c r="F83" s="13127"/>
      <c r="G83" s="13128"/>
      <c r="H83" s="13129"/>
      <c r="I83" s="13130"/>
      <c r="J83" s="13131"/>
      <c r="K83" s="13132"/>
    </row>
    <row r="84" ht="22.5" customHeight="1">
      <c r="A84" s="13133"/>
      <c r="B84" s="13134"/>
      <c r="C84" s="13135" t="s">
        <v>707</v>
      </c>
      <c r="D84" s="7941">
        <f>IF(D82=0,0,D83/D82-1)*100</f>
        <v>-100</v>
      </c>
      <c r="E84" s="13136" t="s">
        <v>654</v>
      </c>
      <c r="F84" s="13137">
        <v>5</v>
      </c>
      <c r="G84" s="13138">
        <v>20</v>
      </c>
      <c r="H84" s="13139" t="s">
        <v>655</v>
      </c>
      <c r="I84" s="13140"/>
      <c r="J84" s="13141"/>
      <c r="K84" s="13142"/>
    </row>
    <row r="85" ht="22.5" customHeight="1">
      <c r="A85" s="13143" t="s">
        <v>1060</v>
      </c>
      <c r="B85" s="13144" t="s">
        <v>1061</v>
      </c>
      <c r="C85" s="13145" t="s">
        <v>706</v>
      </c>
      <c r="D85" s="13146">
        <v>0</v>
      </c>
      <c r="E85" s="13147"/>
      <c r="F85" s="13148"/>
      <c r="G85" s="13149"/>
      <c r="H85" s="13150"/>
      <c r="I85" s="13151"/>
      <c r="J85" s="13152"/>
      <c r="K85" s="13153"/>
    </row>
    <row r="86" ht="22.5" customHeight="1">
      <c r="A86" s="13154"/>
      <c r="B86" s="13155"/>
      <c r="C86" s="13156" t="s">
        <v>662</v>
      </c>
      <c r="D86" s="7442">
        <v>0</v>
      </c>
      <c r="E86" s="13157"/>
      <c r="F86" s="13158"/>
      <c r="G86" s="13159"/>
      <c r="H86" s="13160"/>
      <c r="I86" s="13161"/>
      <c r="J86" s="13162"/>
      <c r="K86" s="13163"/>
    </row>
    <row r="87" ht="22.5" customHeight="1">
      <c r="A87" s="13164"/>
      <c r="B87" s="13165"/>
      <c r="C87" s="13166" t="s">
        <v>707</v>
      </c>
      <c r="D87" s="7442">
        <f>IF(D85=0,0,D86/D85-1)*100</f>
        <v>0</v>
      </c>
      <c r="E87" s="13167" t="s">
        <v>654</v>
      </c>
      <c r="F87" s="13168">
        <v>5</v>
      </c>
      <c r="G87" s="13169">
        <v>20</v>
      </c>
      <c r="H87" s="13170" t="s">
        <v>655</v>
      </c>
      <c r="I87" s="13171"/>
      <c r="J87" s="13172"/>
      <c r="K87" s="13173"/>
    </row>
    <row r="88" ht="22.5" customHeight="1">
      <c r="A88" s="13174" t="s">
        <v>725</v>
      </c>
      <c r="B88" s="13175"/>
      <c r="C88" s="13176"/>
      <c r="D88" s="13177"/>
      <c r="E88" s="13178"/>
      <c r="F88" s="13179"/>
      <c r="G88" s="13180"/>
      <c r="H88" s="13181"/>
      <c r="I88" s="13182"/>
      <c r="J88" s="13183"/>
      <c r="K88" s="13184"/>
    </row>
    <row r="89" ht="22.5" customHeight="1">
      <c r="A89" s="13185" t="s">
        <v>726</v>
      </c>
      <c r="B89" s="13186" t="s">
        <v>1062</v>
      </c>
      <c r="C89" s="13187" t="s">
        <v>662</v>
      </c>
      <c r="D89" s="13188">
        <v>0</v>
      </c>
      <c r="E89" s="13189" t="s">
        <v>654</v>
      </c>
      <c r="F89" s="13190">
        <v>0</v>
      </c>
      <c r="G89" s="13191">
        <v>0</v>
      </c>
      <c r="H89" s="13192" t="s">
        <v>655</v>
      </c>
      <c r="I89" s="13193"/>
      <c r="J89" s="13194"/>
      <c r="K89" s="13195"/>
    </row>
    <row r="90" ht="22.5" customHeight="1">
      <c r="A90" s="13196"/>
      <c r="B90" s="13197"/>
      <c r="C90" s="13198"/>
      <c r="D90" s="13199"/>
      <c r="E90" s="13200"/>
      <c r="F90" s="13201"/>
      <c r="G90" s="13202"/>
      <c r="H90" s="13203"/>
      <c r="I90" s="13204"/>
      <c r="J90" s="13205"/>
      <c r="K90" s="13206"/>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I13"/>
    <mergeCell ref="A14:A16"/>
    <mergeCell ref="B14:B16"/>
    <mergeCell ref="A17:A19"/>
    <mergeCell ref="B17:B19"/>
    <mergeCell ref="A20:A22"/>
    <mergeCell ref="B20:B22"/>
    <mergeCell ref="A23:I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I51"/>
    <mergeCell ref="A52:A55"/>
    <mergeCell ref="B52:B55"/>
    <mergeCell ref="A56:A57"/>
    <mergeCell ref="B56:B57"/>
    <mergeCell ref="A58:A60"/>
    <mergeCell ref="B58:B60"/>
    <mergeCell ref="A61:A63"/>
    <mergeCell ref="B61:B63"/>
    <mergeCell ref="A64:A66"/>
    <mergeCell ref="B64:B66"/>
    <mergeCell ref="A67:A69"/>
    <mergeCell ref="B67:B69"/>
    <mergeCell ref="A70:A72"/>
    <mergeCell ref="B70:B72"/>
    <mergeCell ref="A73:A75"/>
    <mergeCell ref="B73:B75"/>
    <mergeCell ref="A76:A78"/>
    <mergeCell ref="B76:B78"/>
    <mergeCell ref="A79:A81"/>
    <mergeCell ref="B79:B81"/>
    <mergeCell ref="A82:A84"/>
    <mergeCell ref="B82:B84"/>
    <mergeCell ref="A85:A87"/>
    <mergeCell ref="B85:B87"/>
    <mergeCell ref="A88:K88"/>
    <mergeCell ref="A90:I90"/>
  </mergeCells>
  <pageMargins left="1.18110236220472" right="1.18110236220472" top="1.18110236220472" bottom="1.18110236220472" header="0.51181" footer="0.51181"/>
  <pageSetup paperSize="9" pageOrder="overThenDown" orientation="portrait" errors="blank"/>
</worksheet>
</file>

<file path=xl/worksheets/sheet25.xml><?xml version="1.0" encoding="utf-8"?>
<worksheet xmlns="http://schemas.openxmlformats.org/spreadsheetml/2006/main" xmlns:r="http://schemas.openxmlformats.org/officeDocument/2006/relationships">
  <dimension ref="A1:K242"/>
  <sheetViews>
    <sheetView topLeftCell="A1" zoomScaleNormal="100" zoomScalePageLayoutView="60" workbookViewId="0">
      <pane topLeftCell="F226" activePane="bottomRight" state="frozen"/>
      <selection activeCell="A1" sqref="A1"/>
    </sheetView>
  </sheetViews>
  <sheetFormatPr defaultColWidth="8" defaultRowHeight="14.25"/>
  <cols>
    <col min="1" max="1" width="24.6666666666667" style="16"/>
    <col min="2" max="2" width="22.9450980392157" style="16"/>
    <col min="3" max="3" width="20.078431372549" style="16"/>
    <col min="4" max="4" width="28.5372549019608" style="16"/>
    <col min="5" max="5" width="5.73333333333333" style="16"/>
    <col min="6" max="6" width="10.3254901960784" style="16"/>
    <col min="7" max="7" width="10.8980392156863" style="16"/>
    <col min="8" max="8" width="7.02745098039216" style="16"/>
    <col min="9" max="9" width="30.4039215686274" style="16"/>
    <col min="10" max="10" width="30.4039215686274" style="16"/>
    <col min="11" max="11" width="30.4039215686274" style="16"/>
  </cols>
  <sheetData>
    <row r="1" ht="29.25" customHeight="1">
      <c r="A1" s="13207" t="s">
        <v>1063</v>
      </c>
      <c r="B1" s="13208"/>
      <c r="C1" s="13209"/>
      <c r="D1" s="13210"/>
      <c r="E1" s="13211"/>
      <c r="F1" s="13212"/>
      <c r="G1" s="13213"/>
      <c r="H1" s="13214"/>
      <c r="I1" s="13215"/>
      <c r="J1" s="13216"/>
      <c r="K1" s="13217"/>
    </row>
    <row r="2" ht="16.5" customHeight="1">
      <c r="A2" s="13218"/>
      <c r="B2" s="13219"/>
      <c r="C2" s="13220"/>
      <c r="D2" s="13221"/>
      <c r="E2" s="13222"/>
      <c r="F2" s="13223"/>
      <c r="G2" s="13224"/>
      <c r="H2" s="13225"/>
      <c r="I2" s="13226"/>
      <c r="J2" s="13227"/>
      <c r="K2" s="13228" t="s">
        <v>1064</v>
      </c>
    </row>
    <row r="3" ht="12.75" customHeight="1">
      <c r="A3" s="13229" t="s">
        <v>50</v>
      </c>
      <c r="B3" s="13230"/>
      <c r="C3" s="13231"/>
      <c r="D3" s="13232"/>
      <c r="E3" s="13233"/>
      <c r="F3" s="13234"/>
      <c r="G3" s="13235"/>
      <c r="H3" s="13236"/>
      <c r="I3" s="13237"/>
      <c r="J3" s="13238"/>
      <c r="K3" s="13239" t="s">
        <v>730</v>
      </c>
    </row>
    <row r="4" ht="12.75" customHeight="1">
      <c r="A4" s="13240" t="s">
        <v>355</v>
      </c>
      <c r="B4" s="13241" t="s">
        <v>637</v>
      </c>
      <c r="C4" s="13242" t="s">
        <v>638</v>
      </c>
      <c r="D4" s="13243" t="s">
        <v>639</v>
      </c>
      <c r="E4" s="13244" t="s">
        <v>640</v>
      </c>
      <c r="F4" s="13245" t="s">
        <v>641</v>
      </c>
      <c r="G4" s="13246"/>
      <c r="H4" s="13247" t="s">
        <v>642</v>
      </c>
      <c r="I4" s="13248" t="s">
        <v>643</v>
      </c>
      <c r="J4" s="13249" t="s">
        <v>644</v>
      </c>
      <c r="K4" s="13250" t="s">
        <v>645</v>
      </c>
    </row>
    <row r="5" ht="16.5" customHeight="1">
      <c r="A5" s="13251"/>
      <c r="B5" s="13252"/>
      <c r="C5" s="13253"/>
      <c r="D5" s="13254"/>
      <c r="E5" s="13255"/>
      <c r="F5" s="13256" t="s">
        <v>646</v>
      </c>
      <c r="G5" s="13257" t="s">
        <v>647</v>
      </c>
      <c r="H5" s="13258"/>
      <c r="I5" s="13259"/>
      <c r="J5" s="13260"/>
      <c r="K5" s="13261"/>
    </row>
    <row r="6" ht="24" customHeight="1">
      <c r="A6" s="13262" t="s">
        <v>896</v>
      </c>
      <c r="B6" s="13263"/>
      <c r="C6" s="13264"/>
      <c r="D6" s="13265"/>
      <c r="E6" s="13266"/>
      <c r="F6" s="13267"/>
      <c r="G6" s="13268"/>
      <c r="H6" s="13269"/>
      <c r="I6" s="13270"/>
      <c r="J6" s="13271"/>
      <c r="K6" s="13272"/>
    </row>
    <row r="7" ht="24" customHeight="1">
      <c r="A7" s="13273" t="s">
        <v>1065</v>
      </c>
      <c r="B7" s="13274" t="s">
        <v>733</v>
      </c>
      <c r="C7" s="13275" t="s">
        <v>662</v>
      </c>
      <c r="D7" s="7442">
        <v>0</v>
      </c>
      <c r="E7" s="13276"/>
      <c r="F7" s="13277"/>
      <c r="G7" s="13278"/>
      <c r="H7" s="13279"/>
      <c r="I7" s="13280"/>
      <c r="J7" s="13281"/>
      <c r="K7" s="13282"/>
    </row>
    <row r="8" ht="24" customHeight="1">
      <c r="A8" s="13283"/>
      <c r="B8" s="13284"/>
      <c r="C8" s="13285" t="s">
        <v>81</v>
      </c>
      <c r="D8" s="7442">
        <v>0</v>
      </c>
      <c r="E8" s="13286"/>
      <c r="F8" s="13287"/>
      <c r="G8" s="13288"/>
      <c r="H8" s="13289"/>
      <c r="I8" s="13290"/>
      <c r="J8" s="13291"/>
      <c r="K8" s="13292"/>
    </row>
    <row r="9" ht="24" customHeight="1">
      <c r="A9" s="13293"/>
      <c r="B9" s="13294"/>
      <c r="C9" s="13295" t="s">
        <v>734</v>
      </c>
      <c r="D9" s="7442">
        <f>D8-D7</f>
        <v>0</v>
      </c>
      <c r="E9" s="13296"/>
      <c r="F9" s="13297"/>
      <c r="G9" s="13298"/>
      <c r="H9" s="13299"/>
      <c r="I9" s="13300"/>
      <c r="J9" s="13301"/>
      <c r="K9" s="13302"/>
    </row>
    <row r="10" ht="24" customHeight="1">
      <c r="A10" s="13303"/>
      <c r="B10" s="13304"/>
      <c r="C10" s="13305" t="s">
        <v>735</v>
      </c>
      <c r="D10" s="7442">
        <f>IF(D7=0,0,D8/D7-1)*100</f>
        <v>0</v>
      </c>
      <c r="E10" s="13306" t="s">
        <v>654</v>
      </c>
      <c r="F10" s="13307">
        <v>5</v>
      </c>
      <c r="G10" s="13308">
        <v>20</v>
      </c>
      <c r="H10" s="13309" t="s">
        <v>655</v>
      </c>
      <c r="I10" s="13310"/>
      <c r="J10" s="13311"/>
      <c r="K10" s="13312"/>
    </row>
    <row r="11" ht="24" customHeight="1">
      <c r="A11" s="13313" t="s">
        <v>1066</v>
      </c>
      <c r="B11" s="13314" t="s">
        <v>737</v>
      </c>
      <c r="C11" s="13315" t="s">
        <v>662</v>
      </c>
      <c r="D11" s="7442">
        <v>0</v>
      </c>
      <c r="E11" s="13316"/>
      <c r="F11" s="13317"/>
      <c r="G11" s="13318"/>
      <c r="H11" s="13319"/>
      <c r="I11" s="13320"/>
      <c r="J11" s="13321"/>
      <c r="K11" s="13322"/>
    </row>
    <row r="12" ht="24" customHeight="1">
      <c r="A12" s="13323"/>
      <c r="B12" s="13324"/>
      <c r="C12" s="13325" t="s">
        <v>81</v>
      </c>
      <c r="D12" s="7442">
        <v>0</v>
      </c>
      <c r="E12" s="13326"/>
      <c r="F12" s="13327"/>
      <c r="G12" s="13328"/>
      <c r="H12" s="13329"/>
      <c r="I12" s="13330"/>
      <c r="J12" s="13331"/>
      <c r="K12" s="13332"/>
    </row>
    <row r="13" ht="24" customHeight="1">
      <c r="A13" s="13333"/>
      <c r="B13" s="13334"/>
      <c r="C13" s="13335" t="s">
        <v>734</v>
      </c>
      <c r="D13" s="7442">
        <f>D12-D11</f>
        <v>0</v>
      </c>
      <c r="E13" s="13336"/>
      <c r="F13" s="13337"/>
      <c r="G13" s="13338"/>
      <c r="H13" s="13339"/>
      <c r="I13" s="13340"/>
      <c r="J13" s="13341"/>
      <c r="K13" s="13342"/>
    </row>
    <row r="14" ht="24" customHeight="1">
      <c r="A14" s="13343"/>
      <c r="B14" s="13344"/>
      <c r="C14" s="13345" t="s">
        <v>735</v>
      </c>
      <c r="D14" s="7442">
        <f>IF(D11=0,0,D12/D11-1)*100</f>
        <v>0</v>
      </c>
      <c r="E14" s="13346" t="s">
        <v>654</v>
      </c>
      <c r="F14" s="13347">
        <v>5</v>
      </c>
      <c r="G14" s="13348">
        <v>20</v>
      </c>
      <c r="H14" s="13349" t="s">
        <v>655</v>
      </c>
      <c r="I14" s="13350"/>
      <c r="J14" s="13351"/>
      <c r="K14" s="13352"/>
    </row>
    <row r="15" ht="24" customHeight="1">
      <c r="A15" s="13353" t="s">
        <v>738</v>
      </c>
      <c r="B15" s="13354" t="s">
        <v>1067</v>
      </c>
      <c r="C15" s="13355" t="s">
        <v>662</v>
      </c>
      <c r="D15" s="7442">
        <v>0</v>
      </c>
      <c r="E15" s="13356"/>
      <c r="F15" s="13357"/>
      <c r="G15" s="13358"/>
      <c r="H15" s="13359"/>
      <c r="I15" s="13360"/>
      <c r="J15" s="13361"/>
      <c r="K15" s="13362"/>
    </row>
    <row r="16" ht="24" customHeight="1">
      <c r="A16" s="13363"/>
      <c r="B16" s="13364"/>
      <c r="C16" s="13365" t="s">
        <v>81</v>
      </c>
      <c r="D16" s="7442">
        <v>0</v>
      </c>
      <c r="E16" s="13366"/>
      <c r="F16" s="13367"/>
      <c r="G16" s="13368"/>
      <c r="H16" s="13369"/>
      <c r="I16" s="13370"/>
      <c r="J16" s="13371"/>
      <c r="K16" s="13372"/>
    </row>
    <row r="17" ht="24" customHeight="1">
      <c r="A17" s="13373"/>
      <c r="B17" s="13374"/>
      <c r="C17" s="13375" t="s">
        <v>734</v>
      </c>
      <c r="D17" s="7442">
        <f>D16-D15</f>
        <v>0</v>
      </c>
      <c r="E17" s="13376"/>
      <c r="F17" s="13377"/>
      <c r="G17" s="13378"/>
      <c r="H17" s="13379"/>
      <c r="I17" s="13380"/>
      <c r="J17" s="13381"/>
      <c r="K17" s="13382"/>
    </row>
    <row r="18" ht="24" customHeight="1">
      <c r="A18" s="13383"/>
      <c r="B18" s="13384"/>
      <c r="C18" s="13385" t="s">
        <v>735</v>
      </c>
      <c r="D18" s="7442">
        <f>IF(D15=0,0,D16/D15-1)*100</f>
        <v>0</v>
      </c>
      <c r="E18" s="13386" t="s">
        <v>654</v>
      </c>
      <c r="F18" s="13387">
        <v>5</v>
      </c>
      <c r="G18" s="13388">
        <v>20</v>
      </c>
      <c r="H18" s="13389" t="s">
        <v>655</v>
      </c>
      <c r="I18" s="13390"/>
      <c r="J18" s="13391"/>
      <c r="K18" s="13392"/>
    </row>
    <row r="19" ht="24" customHeight="1">
      <c r="A19" s="13393" t="s">
        <v>740</v>
      </c>
      <c r="B19" s="13394" t="s">
        <v>1068</v>
      </c>
      <c r="C19" s="13395" t="s">
        <v>662</v>
      </c>
      <c r="D19" s="7442">
        <v>0</v>
      </c>
      <c r="E19" s="13396"/>
      <c r="F19" s="13397"/>
      <c r="G19" s="13398"/>
      <c r="H19" s="13399"/>
      <c r="I19" s="13400"/>
      <c r="J19" s="13401"/>
      <c r="K19" s="13402"/>
    </row>
    <row r="20" ht="24" customHeight="1">
      <c r="A20" s="13403"/>
      <c r="B20" s="13404"/>
      <c r="C20" s="13405" t="s">
        <v>81</v>
      </c>
      <c r="D20" s="7442">
        <v>0</v>
      </c>
      <c r="E20" s="13406"/>
      <c r="F20" s="13407"/>
      <c r="G20" s="13408"/>
      <c r="H20" s="13409"/>
      <c r="I20" s="13410"/>
      <c r="J20" s="13411"/>
      <c r="K20" s="13412"/>
    </row>
    <row r="21" ht="24" customHeight="1">
      <c r="A21" s="13413"/>
      <c r="B21" s="13414"/>
      <c r="C21" s="13415" t="s">
        <v>734</v>
      </c>
      <c r="D21" s="7442">
        <f>D20-D19</f>
        <v>0</v>
      </c>
      <c r="E21" s="13416"/>
      <c r="F21" s="13417"/>
      <c r="G21" s="13418"/>
      <c r="H21" s="13419"/>
      <c r="I21" s="13420"/>
      <c r="J21" s="13421"/>
      <c r="K21" s="13422"/>
    </row>
    <row r="22" ht="24" customHeight="1">
      <c r="A22" s="13423"/>
      <c r="B22" s="13424"/>
      <c r="C22" s="13425" t="s">
        <v>735</v>
      </c>
      <c r="D22" s="7442">
        <f>IF(D19=0,0,D20/D19-1)*100</f>
        <v>0</v>
      </c>
      <c r="E22" s="13426" t="s">
        <v>654</v>
      </c>
      <c r="F22" s="13427">
        <v>5</v>
      </c>
      <c r="G22" s="13428">
        <v>20</v>
      </c>
      <c r="H22" s="13429" t="s">
        <v>655</v>
      </c>
      <c r="I22" s="13430"/>
      <c r="J22" s="13431"/>
      <c r="K22" s="13432"/>
    </row>
    <row r="23" ht="24" customHeight="1">
      <c r="A23" s="13433" t="s">
        <v>742</v>
      </c>
      <c r="B23" s="13434" t="s">
        <v>737</v>
      </c>
      <c r="C23" s="13435" t="s">
        <v>662</v>
      </c>
      <c r="D23" s="7442">
        <v>0</v>
      </c>
      <c r="E23" s="13436"/>
      <c r="F23" s="13437"/>
      <c r="G23" s="13438"/>
      <c r="H23" s="13439"/>
      <c r="I23" s="13440"/>
      <c r="J23" s="13441"/>
      <c r="K23" s="13442"/>
    </row>
    <row r="24" ht="24" customHeight="1">
      <c r="A24" s="13443"/>
      <c r="B24" s="13444"/>
      <c r="C24" s="13445" t="s">
        <v>81</v>
      </c>
      <c r="D24" s="7442">
        <v>0</v>
      </c>
      <c r="E24" s="13446"/>
      <c r="F24" s="13447"/>
      <c r="G24" s="13448"/>
      <c r="H24" s="13449"/>
      <c r="I24" s="13450"/>
      <c r="J24" s="13451"/>
      <c r="K24" s="13452"/>
    </row>
    <row r="25" ht="24" customHeight="1">
      <c r="A25" s="13453"/>
      <c r="B25" s="13454"/>
      <c r="C25" s="13455" t="s">
        <v>734</v>
      </c>
      <c r="D25" s="7442">
        <f>D24-D23</f>
        <v>0</v>
      </c>
      <c r="E25" s="13456"/>
      <c r="F25" s="13457"/>
      <c r="G25" s="13458"/>
      <c r="H25" s="13459"/>
      <c r="I25" s="13460"/>
      <c r="J25" s="13461"/>
      <c r="K25" s="13462"/>
    </row>
    <row r="26" ht="24" customHeight="1">
      <c r="A26" s="13463"/>
      <c r="B26" s="13464"/>
      <c r="C26" s="13465" t="s">
        <v>735</v>
      </c>
      <c r="D26" s="7442">
        <f>IF(D23=0,0,D24/D23-1)*100</f>
        <v>0</v>
      </c>
      <c r="E26" s="13466"/>
      <c r="F26" s="13467"/>
      <c r="G26" s="13468"/>
      <c r="H26" s="13469"/>
      <c r="I26" s="13470"/>
      <c r="J26" s="13471"/>
      <c r="K26" s="13472"/>
    </row>
    <row r="27" ht="24" customHeight="1">
      <c r="A27" s="13473" t="s">
        <v>746</v>
      </c>
      <c r="B27" s="13474" t="s">
        <v>737</v>
      </c>
      <c r="C27" s="13475" t="s">
        <v>662</v>
      </c>
      <c r="D27" s="7442">
        <v>0</v>
      </c>
      <c r="E27" s="13476"/>
      <c r="F27" s="13477"/>
      <c r="G27" s="13478"/>
      <c r="H27" s="13479"/>
      <c r="I27" s="13480"/>
      <c r="J27" s="13481"/>
      <c r="K27" s="13482"/>
    </row>
    <row r="28" ht="24" customHeight="1">
      <c r="A28" s="13483"/>
      <c r="B28" s="13484"/>
      <c r="C28" s="13485" t="s">
        <v>81</v>
      </c>
      <c r="D28" s="7442">
        <v>0</v>
      </c>
      <c r="E28" s="13486"/>
      <c r="F28" s="13487"/>
      <c r="G28" s="13488"/>
      <c r="H28" s="13489"/>
      <c r="I28" s="13490"/>
      <c r="J28" s="13491"/>
      <c r="K28" s="13492"/>
    </row>
    <row r="29" ht="24" customHeight="1">
      <c r="A29" s="13493"/>
      <c r="B29" s="13494"/>
      <c r="C29" s="13495" t="s">
        <v>734</v>
      </c>
      <c r="D29" s="7442">
        <f>D28-D27</f>
        <v>0</v>
      </c>
      <c r="E29" s="13496"/>
      <c r="F29" s="13497"/>
      <c r="G29" s="13498"/>
      <c r="H29" s="13499"/>
      <c r="I29" s="13500"/>
      <c r="J29" s="13501"/>
      <c r="K29" s="13502"/>
    </row>
    <row r="30" ht="24" customHeight="1">
      <c r="A30" s="13503"/>
      <c r="B30" s="13504"/>
      <c r="C30" s="13505" t="s">
        <v>735</v>
      </c>
      <c r="D30" s="7442">
        <f>IF(D27=0,0,D28/D27-1)*100</f>
        <v>0</v>
      </c>
      <c r="E30" s="13506"/>
      <c r="F30" s="13507"/>
      <c r="G30" s="13508"/>
      <c r="H30" s="13509"/>
      <c r="I30" s="13510"/>
      <c r="J30" s="13511"/>
      <c r="K30" s="13512"/>
    </row>
    <row r="31" ht="24" customHeight="1">
      <c r="A31" s="13513" t="s">
        <v>762</v>
      </c>
      <c r="B31" s="13514" t="s">
        <v>737</v>
      </c>
      <c r="C31" s="13515" t="s">
        <v>662</v>
      </c>
      <c r="D31" s="7442">
        <v>0</v>
      </c>
      <c r="E31" s="13516"/>
      <c r="F31" s="13517"/>
      <c r="G31" s="13518"/>
      <c r="H31" s="13519"/>
      <c r="I31" s="13520"/>
      <c r="J31" s="13521"/>
      <c r="K31" s="13522"/>
    </row>
    <row r="32" ht="24" customHeight="1">
      <c r="A32" s="13523"/>
      <c r="B32" s="13524"/>
      <c r="C32" s="13525" t="s">
        <v>81</v>
      </c>
      <c r="D32" s="7442">
        <v>0</v>
      </c>
      <c r="E32" s="13526"/>
      <c r="F32" s="13527"/>
      <c r="G32" s="13528"/>
      <c r="H32" s="13529"/>
      <c r="I32" s="13530"/>
      <c r="J32" s="13531"/>
      <c r="K32" s="13532"/>
    </row>
    <row r="33" ht="24" customHeight="1">
      <c r="A33" s="13533"/>
      <c r="B33" s="13534"/>
      <c r="C33" s="13535" t="s">
        <v>734</v>
      </c>
      <c r="D33" s="7442">
        <f>D32-D31</f>
        <v>0</v>
      </c>
      <c r="E33" s="13536"/>
      <c r="F33" s="13537"/>
      <c r="G33" s="13538"/>
      <c r="H33" s="13539"/>
      <c r="I33" s="13540"/>
      <c r="J33" s="13541"/>
      <c r="K33" s="13542"/>
    </row>
    <row r="34" ht="24" customHeight="1">
      <c r="A34" s="13543"/>
      <c r="B34" s="13544"/>
      <c r="C34" s="13545" t="s">
        <v>735</v>
      </c>
      <c r="D34" s="7442">
        <f>IF(D31=0,0,D32/D31-1)*100</f>
        <v>0</v>
      </c>
      <c r="E34" s="13546"/>
      <c r="F34" s="13547"/>
      <c r="G34" s="13548"/>
      <c r="H34" s="13549"/>
      <c r="I34" s="13550"/>
      <c r="J34" s="13551"/>
      <c r="K34" s="13552"/>
    </row>
    <row r="35" ht="24" customHeight="1">
      <c r="A35" s="13553" t="s">
        <v>1069</v>
      </c>
      <c r="B35" s="13554" t="s">
        <v>737</v>
      </c>
      <c r="C35" s="13555" t="s">
        <v>662</v>
      </c>
      <c r="D35" s="7442">
        <v>0</v>
      </c>
      <c r="E35" s="13556"/>
      <c r="F35" s="13557"/>
      <c r="G35" s="13558"/>
      <c r="H35" s="13559"/>
      <c r="I35" s="13560"/>
      <c r="J35" s="13561"/>
      <c r="K35" s="13562"/>
    </row>
    <row r="36" ht="24" customHeight="1">
      <c r="A36" s="13563"/>
      <c r="B36" s="13564"/>
      <c r="C36" s="13565" t="s">
        <v>81</v>
      </c>
      <c r="D36" s="7442">
        <v>0</v>
      </c>
      <c r="E36" s="13566"/>
      <c r="F36" s="13567"/>
      <c r="G36" s="13568"/>
      <c r="H36" s="13569"/>
      <c r="I36" s="13570"/>
      <c r="J36" s="13571"/>
      <c r="K36" s="13572"/>
    </row>
    <row r="37" ht="24" customHeight="1">
      <c r="A37" s="13573"/>
      <c r="B37" s="13574"/>
      <c r="C37" s="13575" t="s">
        <v>734</v>
      </c>
      <c r="D37" s="7442">
        <f>D36-D35</f>
        <v>0</v>
      </c>
      <c r="E37" s="13576"/>
      <c r="F37" s="13577"/>
      <c r="G37" s="13578"/>
      <c r="H37" s="13579"/>
      <c r="I37" s="13580"/>
      <c r="J37" s="13581"/>
      <c r="K37" s="13582"/>
    </row>
    <row r="38" ht="24" customHeight="1">
      <c r="A38" s="13583"/>
      <c r="B38" s="13584"/>
      <c r="C38" s="13585" t="s">
        <v>735</v>
      </c>
      <c r="D38" s="7442">
        <f>IF(D35=0,0,D36/D35-1)*100</f>
        <v>0</v>
      </c>
      <c r="E38" s="13586"/>
      <c r="F38" s="13587"/>
      <c r="G38" s="13588"/>
      <c r="H38" s="13589"/>
      <c r="I38" s="13590"/>
      <c r="J38" s="13591"/>
      <c r="K38" s="13592"/>
    </row>
    <row r="39" ht="24" customHeight="1">
      <c r="A39" s="13593" t="s">
        <v>1070</v>
      </c>
      <c r="B39" s="13594" t="s">
        <v>1071</v>
      </c>
      <c r="C39" s="13595" t="s">
        <v>662</v>
      </c>
      <c r="D39" s="7442">
        <f>D31-D35</f>
        <v>0</v>
      </c>
      <c r="E39" s="13596" t="s">
        <v>654</v>
      </c>
      <c r="F39" s="13597">
        <v>0</v>
      </c>
      <c r="G39" s="13598">
        <v>0</v>
      </c>
      <c r="H39" s="13599" t="s">
        <v>655</v>
      </c>
      <c r="I39" s="13600"/>
      <c r="J39" s="13601"/>
      <c r="K39" s="13602"/>
    </row>
    <row r="40" ht="24" customHeight="1">
      <c r="A40" s="13603"/>
      <c r="B40" s="13604"/>
      <c r="C40" s="13605" t="s">
        <v>81</v>
      </c>
      <c r="D40" s="7442">
        <f>D32-D36</f>
        <v>0</v>
      </c>
      <c r="E40" s="13606" t="s">
        <v>654</v>
      </c>
      <c r="F40" s="13607">
        <v>0</v>
      </c>
      <c r="G40" s="13608">
        <v>0</v>
      </c>
      <c r="H40" s="13609" t="s">
        <v>655</v>
      </c>
      <c r="I40" s="13610"/>
      <c r="J40" s="13611"/>
      <c r="K40" s="13612"/>
    </row>
    <row r="41" ht="24" customHeight="1">
      <c r="A41" s="13613"/>
      <c r="B41" s="13614"/>
      <c r="C41" s="13615" t="s">
        <v>734</v>
      </c>
      <c r="D41" s="7442">
        <f>D40-D39</f>
        <v>0</v>
      </c>
      <c r="E41" s="13616"/>
      <c r="F41" s="13617"/>
      <c r="G41" s="13618"/>
      <c r="H41" s="13619"/>
      <c r="I41" s="13620"/>
      <c r="J41" s="13621"/>
      <c r="K41" s="13622"/>
    </row>
    <row r="42" ht="24" customHeight="1">
      <c r="A42" s="13623"/>
      <c r="B42" s="13624"/>
      <c r="C42" s="13625" t="s">
        <v>735</v>
      </c>
      <c r="D42" s="7442">
        <f>IF(D40=0,0,D40/D39-1)*100</f>
        <v>0</v>
      </c>
      <c r="E42" s="13626"/>
      <c r="F42" s="13627"/>
      <c r="G42" s="13628"/>
      <c r="H42" s="13629"/>
      <c r="I42" s="13630"/>
      <c r="J42" s="13631"/>
      <c r="K42" s="13632"/>
    </row>
    <row r="43" ht="24" customHeight="1">
      <c r="A43" s="13633" t="s">
        <v>1072</v>
      </c>
      <c r="B43" s="13634" t="s">
        <v>914</v>
      </c>
      <c r="C43" s="13635" t="s">
        <v>767</v>
      </c>
      <c r="D43" s="7442">
        <v>0</v>
      </c>
      <c r="E43" s="13636"/>
      <c r="F43" s="13637"/>
      <c r="G43" s="13638"/>
      <c r="H43" s="13639"/>
      <c r="I43" s="13640"/>
      <c r="J43" s="13641"/>
      <c r="K43" s="13642"/>
    </row>
    <row r="44" ht="24" customHeight="1">
      <c r="A44" s="13643"/>
      <c r="B44" s="13644"/>
      <c r="C44" s="13645" t="s">
        <v>768</v>
      </c>
      <c r="D44" s="7442">
        <v>0</v>
      </c>
      <c r="E44" s="13646"/>
      <c r="F44" s="13647"/>
      <c r="G44" s="13648"/>
      <c r="H44" s="13649"/>
      <c r="I44" s="13650"/>
      <c r="J44" s="13651"/>
      <c r="K44" s="13652"/>
    </row>
    <row r="45" ht="24" customHeight="1">
      <c r="A45" s="13653"/>
      <c r="B45" s="13654"/>
      <c r="C45" s="13655" t="s">
        <v>653</v>
      </c>
      <c r="D45" s="7442">
        <f>D44-D43</f>
        <v>0</v>
      </c>
      <c r="E45" s="13656" t="s">
        <v>654</v>
      </c>
      <c r="F45" s="13657">
        <v>0</v>
      </c>
      <c r="G45" s="13658">
        <v>0</v>
      </c>
      <c r="H45" s="13659" t="s">
        <v>655</v>
      </c>
      <c r="I45" s="13660"/>
      <c r="J45" s="13661"/>
      <c r="K45" s="13662"/>
    </row>
    <row r="46" ht="24" customHeight="1">
      <c r="A46" s="13663"/>
      <c r="B46" s="13664"/>
      <c r="C46" s="13665" t="s">
        <v>769</v>
      </c>
      <c r="D46" s="13666">
        <v>0</v>
      </c>
      <c r="E46" s="13667"/>
      <c r="F46" s="13668"/>
      <c r="G46" s="13669"/>
      <c r="H46" s="13670"/>
      <c r="I46" s="13671"/>
      <c r="J46" s="13672"/>
      <c r="K46" s="13673"/>
    </row>
    <row r="47" ht="24" customHeight="1">
      <c r="A47" s="13674"/>
      <c r="B47" s="13675"/>
      <c r="C47" s="13676" t="s">
        <v>770</v>
      </c>
      <c r="D47" s="7442">
        <v>0</v>
      </c>
      <c r="E47" s="13677"/>
      <c r="F47" s="13678"/>
      <c r="G47" s="13679"/>
      <c r="H47" s="13680"/>
      <c r="I47" s="13681"/>
      <c r="J47" s="13682"/>
      <c r="K47" s="13683"/>
    </row>
    <row r="48" ht="24" customHeight="1">
      <c r="A48" s="13684"/>
      <c r="B48" s="13685"/>
      <c r="C48" s="13686" t="s">
        <v>653</v>
      </c>
      <c r="D48" s="7442">
        <f>D47-D46</f>
        <v>0</v>
      </c>
      <c r="E48" s="13687" t="s">
        <v>654</v>
      </c>
      <c r="F48" s="13688">
        <v>0</v>
      </c>
      <c r="G48" s="13689">
        <v>0</v>
      </c>
      <c r="H48" s="13690" t="s">
        <v>655</v>
      </c>
      <c r="I48" s="13691"/>
      <c r="J48" s="13692"/>
      <c r="K48" s="13693"/>
    </row>
    <row r="49" ht="24" customHeight="1">
      <c r="A49" s="13694" t="s">
        <v>915</v>
      </c>
      <c r="B49" s="13695" t="s">
        <v>737</v>
      </c>
      <c r="C49" s="13696" t="s">
        <v>662</v>
      </c>
      <c r="D49" s="7442">
        <v>0</v>
      </c>
      <c r="E49" s="13697"/>
      <c r="F49" s="13698"/>
      <c r="G49" s="13699"/>
      <c r="H49" s="13700"/>
      <c r="I49" s="13701"/>
      <c r="J49" s="13702"/>
      <c r="K49" s="13703"/>
    </row>
    <row r="50" ht="24" customHeight="1">
      <c r="A50" s="13704"/>
      <c r="B50" s="13705"/>
      <c r="C50" s="13706" t="s">
        <v>81</v>
      </c>
      <c r="D50" s="7442">
        <v>0</v>
      </c>
      <c r="E50" s="13707"/>
      <c r="F50" s="13708"/>
      <c r="G50" s="13709"/>
      <c r="H50" s="13710"/>
      <c r="I50" s="13711"/>
      <c r="J50" s="13712"/>
      <c r="K50" s="13713"/>
    </row>
    <row r="51" ht="24" customHeight="1">
      <c r="A51" s="13714"/>
      <c r="B51" s="13715"/>
      <c r="C51" s="13716" t="s">
        <v>734</v>
      </c>
      <c r="D51" s="7442">
        <f>D50-D49</f>
        <v>0</v>
      </c>
      <c r="E51" s="13717"/>
      <c r="F51" s="13718"/>
      <c r="G51" s="13719"/>
      <c r="H51" s="13720"/>
      <c r="I51" s="13721"/>
      <c r="J51" s="13722"/>
      <c r="K51" s="13723"/>
    </row>
    <row r="52" ht="24" customHeight="1">
      <c r="A52" s="13724"/>
      <c r="B52" s="13725"/>
      <c r="C52" s="13726" t="s">
        <v>735</v>
      </c>
      <c r="D52" s="7442">
        <f>IF(D49=0,0,D50/D49-1)*100</f>
        <v>0</v>
      </c>
      <c r="E52" s="13727"/>
      <c r="F52" s="13728"/>
      <c r="G52" s="13729"/>
      <c r="H52" s="13730"/>
      <c r="I52" s="13731"/>
      <c r="J52" s="13732"/>
      <c r="K52" s="13733"/>
    </row>
    <row r="53" ht="24" customHeight="1">
      <c r="A53" s="13734" t="s">
        <v>994</v>
      </c>
      <c r="B53" s="13735" t="s">
        <v>776</v>
      </c>
      <c r="C53" s="13736" t="s">
        <v>662</v>
      </c>
      <c r="D53" s="7442">
        <v>0</v>
      </c>
      <c r="E53" s="13737" t="s">
        <v>654</v>
      </c>
      <c r="F53" s="13738">
        <v>0.35</v>
      </c>
      <c r="G53" s="13739">
        <v>4</v>
      </c>
      <c r="H53" s="13740" t="s">
        <v>655</v>
      </c>
      <c r="I53" s="13741"/>
      <c r="J53" s="13742"/>
      <c r="K53" s="13743"/>
    </row>
    <row r="54" ht="24" customHeight="1">
      <c r="A54" s="13744"/>
      <c r="B54" s="13745"/>
      <c r="C54" s="13746" t="s">
        <v>81</v>
      </c>
      <c r="D54" s="7442">
        <v>0</v>
      </c>
      <c r="E54" s="13747" t="s">
        <v>654</v>
      </c>
      <c r="F54" s="13748">
        <v>0.35</v>
      </c>
      <c r="G54" s="13749">
        <v>4</v>
      </c>
      <c r="H54" s="13750" t="s">
        <v>655</v>
      </c>
      <c r="I54" s="13751"/>
      <c r="J54" s="13752"/>
      <c r="K54" s="13753"/>
    </row>
    <row r="55" ht="24" customHeight="1">
      <c r="A55" s="13754"/>
      <c r="B55" s="13755"/>
      <c r="C55" s="13756" t="s">
        <v>734</v>
      </c>
      <c r="D55" s="7442">
        <f>D54-D53</f>
        <v>0</v>
      </c>
      <c r="E55" s="13757"/>
      <c r="F55" s="13758"/>
      <c r="G55" s="13759"/>
      <c r="H55" s="13760"/>
      <c r="I55" s="13761"/>
      <c r="J55" s="13762"/>
      <c r="K55" s="13763"/>
    </row>
    <row r="56" ht="24" customHeight="1">
      <c r="A56" s="13764" t="s">
        <v>995</v>
      </c>
      <c r="B56" s="13765" t="s">
        <v>737</v>
      </c>
      <c r="C56" s="13766" t="s">
        <v>662</v>
      </c>
      <c r="D56" s="7442">
        <v>0</v>
      </c>
      <c r="E56" s="13767"/>
      <c r="F56" s="13768"/>
      <c r="G56" s="13769"/>
      <c r="H56" s="13770"/>
      <c r="I56" s="13771"/>
      <c r="J56" s="13772"/>
      <c r="K56" s="13773"/>
    </row>
    <row r="57" ht="24" customHeight="1">
      <c r="A57" s="13774"/>
      <c r="B57" s="13775"/>
      <c r="C57" s="13776" t="s">
        <v>81</v>
      </c>
      <c r="D57" s="7442">
        <v>0</v>
      </c>
      <c r="E57" s="13777"/>
      <c r="F57" s="13778"/>
      <c r="G57" s="13779"/>
      <c r="H57" s="13780"/>
      <c r="I57" s="13781"/>
      <c r="J57" s="13782"/>
      <c r="K57" s="13783"/>
    </row>
    <row r="58" ht="24" customHeight="1">
      <c r="A58" s="13784"/>
      <c r="B58" s="13785"/>
      <c r="C58" s="13786" t="s">
        <v>734</v>
      </c>
      <c r="D58" s="7442">
        <f>D57-D56</f>
        <v>0</v>
      </c>
      <c r="E58" s="13787"/>
      <c r="F58" s="13788"/>
      <c r="G58" s="13789"/>
      <c r="H58" s="13790"/>
      <c r="I58" s="13791"/>
      <c r="J58" s="13792"/>
      <c r="K58" s="13793"/>
    </row>
    <row r="59" ht="24" customHeight="1">
      <c r="A59" s="13794"/>
      <c r="B59" s="13795"/>
      <c r="C59" s="13796" t="s">
        <v>735</v>
      </c>
      <c r="D59" s="7442">
        <f>IF(D56=0,0,D57/D56-1)*100</f>
        <v>0</v>
      </c>
      <c r="E59" s="13797" t="s">
        <v>654</v>
      </c>
      <c r="F59" s="13798">
        <v>-30</v>
      </c>
      <c r="G59" s="13799">
        <v>30</v>
      </c>
      <c r="H59" s="13800" t="s">
        <v>655</v>
      </c>
      <c r="I59" s="13801"/>
      <c r="J59" s="13802"/>
      <c r="K59" s="13803"/>
    </row>
    <row r="60" ht="24" customHeight="1">
      <c r="A60" s="13804" t="s">
        <v>996</v>
      </c>
      <c r="B60" s="13805" t="s">
        <v>778</v>
      </c>
      <c r="C60" s="13806" t="s">
        <v>662</v>
      </c>
      <c r="D60" s="7442">
        <v>0</v>
      </c>
      <c r="E60" s="13807" t="s">
        <v>654</v>
      </c>
      <c r="F60" s="13808">
        <v>0</v>
      </c>
      <c r="G60" s="13809">
        <v>0</v>
      </c>
      <c r="H60" s="13810" t="s">
        <v>655</v>
      </c>
      <c r="I60" s="13811"/>
      <c r="J60" s="13812"/>
      <c r="K60" s="13813"/>
    </row>
    <row r="61" ht="24" customHeight="1">
      <c r="A61" s="13814"/>
      <c r="B61" s="13815"/>
      <c r="C61" s="13816" t="s">
        <v>81</v>
      </c>
      <c r="D61" s="7442">
        <v>0</v>
      </c>
      <c r="E61" s="13817" t="s">
        <v>654</v>
      </c>
      <c r="F61" s="13818">
        <v>0</v>
      </c>
      <c r="G61" s="13819">
        <v>0</v>
      </c>
      <c r="H61" s="13820" t="s">
        <v>655</v>
      </c>
      <c r="I61" s="13821"/>
      <c r="J61" s="13822"/>
      <c r="K61" s="13823"/>
    </row>
    <row r="62" ht="24" customHeight="1">
      <c r="A62" s="13824"/>
      <c r="B62" s="13825"/>
      <c r="C62" s="13826" t="s">
        <v>734</v>
      </c>
      <c r="D62" s="7442">
        <f>D61-D60</f>
        <v>0</v>
      </c>
      <c r="E62" s="13827"/>
      <c r="F62" s="13828"/>
      <c r="G62" s="13829"/>
      <c r="H62" s="13830"/>
      <c r="I62" s="13831"/>
      <c r="J62" s="13832"/>
      <c r="K62" s="13833"/>
    </row>
    <row r="63" ht="24" customHeight="1">
      <c r="A63" s="13834"/>
      <c r="B63" s="13835"/>
      <c r="C63" s="13836" t="s">
        <v>735</v>
      </c>
      <c r="D63" s="7442">
        <f>IF(D60=0,0,D61/D60-1)*100</f>
        <v>0</v>
      </c>
      <c r="E63" s="13837"/>
      <c r="F63" s="13838"/>
      <c r="G63" s="13839"/>
      <c r="H63" s="13840"/>
      <c r="I63" s="13841"/>
      <c r="J63" s="13842"/>
      <c r="K63" s="13843"/>
    </row>
    <row r="64" ht="24" customHeight="1">
      <c r="A64" s="13844" t="s">
        <v>997</v>
      </c>
      <c r="B64" s="13845" t="s">
        <v>780</v>
      </c>
      <c r="C64" s="13846" t="s">
        <v>662</v>
      </c>
      <c r="D64" s="7442">
        <v>0</v>
      </c>
      <c r="E64" s="13847" t="s">
        <v>654</v>
      </c>
      <c r="F64" s="13848">
        <v>0</v>
      </c>
      <c r="G64" s="13849">
        <v>0</v>
      </c>
      <c r="H64" s="13850" t="s">
        <v>655</v>
      </c>
      <c r="I64" s="13851"/>
      <c r="J64" s="13852"/>
      <c r="K64" s="13853"/>
    </row>
    <row r="65" ht="24" customHeight="1">
      <c r="A65" s="13854"/>
      <c r="B65" s="13855"/>
      <c r="C65" s="13856" t="s">
        <v>81</v>
      </c>
      <c r="D65" s="7442">
        <v>0</v>
      </c>
      <c r="E65" s="13857" t="s">
        <v>654</v>
      </c>
      <c r="F65" s="13858">
        <v>0</v>
      </c>
      <c r="G65" s="13859">
        <v>0</v>
      </c>
      <c r="H65" s="13860" t="s">
        <v>655</v>
      </c>
      <c r="I65" s="13861"/>
      <c r="J65" s="13862"/>
      <c r="K65" s="13863"/>
    </row>
    <row r="66" ht="24" customHeight="1">
      <c r="A66" s="13864" t="s">
        <v>919</v>
      </c>
      <c r="B66" s="13865"/>
      <c r="C66" s="13866"/>
      <c r="D66" s="13867"/>
      <c r="E66" s="13868"/>
      <c r="F66" s="13869"/>
      <c r="G66" s="13870"/>
      <c r="H66" s="13871"/>
      <c r="I66" s="13872"/>
      <c r="J66" s="13873"/>
      <c r="K66" s="13874"/>
    </row>
    <row r="67" ht="24" customHeight="1">
      <c r="A67" s="13875" t="s">
        <v>998</v>
      </c>
      <c r="B67" s="13876" t="s">
        <v>733</v>
      </c>
      <c r="C67" s="13877" t="s">
        <v>662</v>
      </c>
      <c r="D67" s="7442">
        <v>0</v>
      </c>
      <c r="E67" s="13878"/>
      <c r="F67" s="13879"/>
      <c r="G67" s="13880"/>
      <c r="H67" s="13881"/>
      <c r="I67" s="13882"/>
      <c r="J67" s="13883"/>
      <c r="K67" s="13884"/>
    </row>
    <row r="68" ht="24" customHeight="1">
      <c r="A68" s="13885"/>
      <c r="B68" s="13886"/>
      <c r="C68" s="13887" t="s">
        <v>81</v>
      </c>
      <c r="D68" s="7442">
        <v>0</v>
      </c>
      <c r="E68" s="13888"/>
      <c r="F68" s="13889"/>
      <c r="G68" s="13890"/>
      <c r="H68" s="13891"/>
      <c r="I68" s="13892"/>
      <c r="J68" s="13893"/>
      <c r="K68" s="13894"/>
    </row>
    <row r="69" ht="24" customHeight="1">
      <c r="A69" s="13895"/>
      <c r="B69" s="13896"/>
      <c r="C69" s="13897" t="s">
        <v>734</v>
      </c>
      <c r="D69" s="7442">
        <f>D68-D67</f>
        <v>0</v>
      </c>
      <c r="E69" s="13898"/>
      <c r="F69" s="13899"/>
      <c r="G69" s="13900"/>
      <c r="H69" s="13901"/>
      <c r="I69" s="13902"/>
      <c r="J69" s="13903"/>
      <c r="K69" s="13904"/>
    </row>
    <row r="70" ht="24" customHeight="1">
      <c r="A70" s="13905"/>
      <c r="B70" s="13906"/>
      <c r="C70" s="13907" t="s">
        <v>735</v>
      </c>
      <c r="D70" s="7442">
        <f>IF(D67=0,0,D68/D67-1)*100</f>
        <v>0</v>
      </c>
      <c r="E70" s="13908" t="s">
        <v>654</v>
      </c>
      <c r="F70" s="13909">
        <v>0</v>
      </c>
      <c r="G70" s="13910">
        <v>20</v>
      </c>
      <c r="H70" s="13911" t="s">
        <v>655</v>
      </c>
      <c r="I70" s="13912"/>
      <c r="J70" s="13913"/>
      <c r="K70" s="13914"/>
    </row>
    <row r="71" ht="24" customHeight="1">
      <c r="A71" s="13915" t="s">
        <v>1073</v>
      </c>
      <c r="B71" s="13916" t="s">
        <v>737</v>
      </c>
      <c r="C71" s="13917" t="s">
        <v>662</v>
      </c>
      <c r="D71" s="7442">
        <v>0</v>
      </c>
      <c r="E71" s="13918"/>
      <c r="F71" s="13919"/>
      <c r="G71" s="13920"/>
      <c r="H71" s="13921"/>
      <c r="I71" s="13922"/>
      <c r="J71" s="13923"/>
      <c r="K71" s="13924"/>
    </row>
    <row r="72" ht="24" customHeight="1">
      <c r="A72" s="13925"/>
      <c r="B72" s="13926"/>
      <c r="C72" s="13927" t="s">
        <v>81</v>
      </c>
      <c r="D72" s="7442">
        <v>0</v>
      </c>
      <c r="E72" s="13928"/>
      <c r="F72" s="13929"/>
      <c r="G72" s="13930"/>
      <c r="H72" s="13931"/>
      <c r="I72" s="13932"/>
      <c r="J72" s="13933"/>
      <c r="K72" s="13934"/>
    </row>
    <row r="73" ht="24" customHeight="1">
      <c r="A73" s="13935"/>
      <c r="B73" s="13936"/>
      <c r="C73" s="13937" t="s">
        <v>734</v>
      </c>
      <c r="D73" s="7442">
        <f>D72-D71</f>
        <v>0</v>
      </c>
      <c r="E73" s="13938"/>
      <c r="F73" s="13939"/>
      <c r="G73" s="13940"/>
      <c r="H73" s="13941"/>
      <c r="I73" s="13942"/>
      <c r="J73" s="13943"/>
      <c r="K73" s="13944"/>
    </row>
    <row r="74" ht="24" customHeight="1">
      <c r="A74" s="13945"/>
      <c r="B74" s="13946"/>
      <c r="C74" s="13947" t="s">
        <v>735</v>
      </c>
      <c r="D74" s="7442">
        <f>IF(D71=0,0,D72/D71-1)*100</f>
        <v>0</v>
      </c>
      <c r="E74" s="13948" t="s">
        <v>654</v>
      </c>
      <c r="F74" s="13949">
        <v>0</v>
      </c>
      <c r="G74" s="13950">
        <v>20</v>
      </c>
      <c r="H74" s="13951" t="s">
        <v>655</v>
      </c>
      <c r="I74" s="13952"/>
      <c r="J74" s="13953"/>
      <c r="K74" s="13954"/>
    </row>
    <row r="75" ht="24" customHeight="1">
      <c r="A75" s="13955" t="s">
        <v>1074</v>
      </c>
      <c r="B75" s="13956" t="s">
        <v>1075</v>
      </c>
      <c r="C75" s="13957" t="s">
        <v>662</v>
      </c>
      <c r="D75" s="7442">
        <v>0</v>
      </c>
      <c r="E75" s="13958"/>
      <c r="F75" s="13959"/>
      <c r="G75" s="13960"/>
      <c r="H75" s="13961"/>
      <c r="I75" s="13962"/>
      <c r="J75" s="13963"/>
      <c r="K75" s="13964"/>
    </row>
    <row r="76" ht="24" customHeight="1">
      <c r="A76" s="13965"/>
      <c r="B76" s="13966"/>
      <c r="C76" s="13967" t="s">
        <v>81</v>
      </c>
      <c r="D76" s="7442">
        <v>0</v>
      </c>
      <c r="E76" s="13968"/>
      <c r="F76" s="13969"/>
      <c r="G76" s="13970"/>
      <c r="H76" s="13971"/>
      <c r="I76" s="13972"/>
      <c r="J76" s="13973"/>
      <c r="K76" s="13974"/>
    </row>
    <row r="77" ht="24" customHeight="1">
      <c r="A77" s="13975"/>
      <c r="B77" s="13976"/>
      <c r="C77" s="13977" t="s">
        <v>734</v>
      </c>
      <c r="D77" s="7442">
        <f>D76-D75</f>
        <v>0</v>
      </c>
      <c r="E77" s="13978"/>
      <c r="F77" s="13979"/>
      <c r="G77" s="13980"/>
      <c r="H77" s="13981"/>
      <c r="I77" s="13982"/>
      <c r="J77" s="13983"/>
      <c r="K77" s="13984"/>
    </row>
    <row r="78" ht="24" customHeight="1">
      <c r="A78" s="13985"/>
      <c r="B78" s="13986"/>
      <c r="C78" s="13987" t="s">
        <v>735</v>
      </c>
      <c r="D78" s="7442">
        <f>IF(D75=0,0,D76/D75-1)*100</f>
        <v>0</v>
      </c>
      <c r="E78" s="13988" t="s">
        <v>654</v>
      </c>
      <c r="F78" s="13989">
        <v>0</v>
      </c>
      <c r="G78" s="13990">
        <v>15</v>
      </c>
      <c r="H78" s="13991" t="s">
        <v>655</v>
      </c>
      <c r="I78" s="13992"/>
      <c r="J78" s="13993"/>
      <c r="K78" s="13994"/>
    </row>
    <row r="79" ht="24" customHeight="1">
      <c r="A79" s="13995" t="s">
        <v>1076</v>
      </c>
      <c r="B79" s="13996"/>
      <c r="C79" s="13997" t="s">
        <v>662</v>
      </c>
      <c r="D79" s="7442">
        <v>0</v>
      </c>
      <c r="E79" s="13998"/>
      <c r="F79" s="13999"/>
      <c r="G79" s="14000"/>
      <c r="H79" s="14001"/>
      <c r="I79" s="14002"/>
      <c r="J79" s="14003"/>
      <c r="K79" s="14004"/>
    </row>
    <row r="80" ht="24" customHeight="1">
      <c r="A80" s="14005"/>
      <c r="B80" s="14006"/>
      <c r="C80" s="14007" t="s">
        <v>81</v>
      </c>
      <c r="D80" s="7442">
        <v>0</v>
      </c>
      <c r="E80" s="14008"/>
      <c r="F80" s="14009"/>
      <c r="G80" s="14010"/>
      <c r="H80" s="14011"/>
      <c r="I80" s="14012"/>
      <c r="J80" s="14013"/>
      <c r="K80" s="14014"/>
    </row>
    <row r="81" ht="24" customHeight="1">
      <c r="A81" s="14015"/>
      <c r="B81" s="14016"/>
      <c r="C81" s="14017" t="s">
        <v>734</v>
      </c>
      <c r="D81" s="7442">
        <f>D80-D79</f>
        <v>0</v>
      </c>
      <c r="E81" s="14018"/>
      <c r="F81" s="14019"/>
      <c r="G81" s="14020"/>
      <c r="H81" s="14021"/>
      <c r="I81" s="14022"/>
      <c r="J81" s="14023"/>
      <c r="K81" s="14024"/>
    </row>
    <row r="82" ht="24" customHeight="1">
      <c r="A82" s="14025"/>
      <c r="B82" s="14026"/>
      <c r="C82" s="14027" t="s">
        <v>735</v>
      </c>
      <c r="D82" s="7442">
        <f>IF(D79=0,0,D80/D79-1)*100</f>
        <v>0</v>
      </c>
      <c r="E82" s="14028" t="s">
        <v>654</v>
      </c>
      <c r="F82" s="14029">
        <v>0</v>
      </c>
      <c r="G82" s="14030">
        <v>15</v>
      </c>
      <c r="H82" s="14031" t="s">
        <v>655</v>
      </c>
      <c r="I82" s="14032"/>
      <c r="J82" s="14033"/>
      <c r="K82" s="14034"/>
    </row>
    <row r="83" ht="24" customHeight="1">
      <c r="A83" s="14035" t="s">
        <v>1077</v>
      </c>
      <c r="B83" s="14036" t="s">
        <v>1078</v>
      </c>
      <c r="C83" s="14037" t="s">
        <v>662</v>
      </c>
      <c r="D83" s="7442">
        <v>0</v>
      </c>
      <c r="E83" s="14038" t="s">
        <v>654</v>
      </c>
      <c r="F83" s="14039">
        <v>2000</v>
      </c>
      <c r="G83" s="14040">
        <v>20000</v>
      </c>
      <c r="H83" s="14041" t="s">
        <v>655</v>
      </c>
      <c r="I83" s="14042"/>
      <c r="J83" s="14043"/>
      <c r="K83" s="14044"/>
    </row>
    <row r="84" ht="24" customHeight="1">
      <c r="A84" s="14045"/>
      <c r="B84" s="14046"/>
      <c r="C84" s="14047" t="s">
        <v>81</v>
      </c>
      <c r="D84" s="7442">
        <v>0</v>
      </c>
      <c r="E84" s="14048" t="s">
        <v>654</v>
      </c>
      <c r="F84" s="14049">
        <v>2000</v>
      </c>
      <c r="G84" s="14050">
        <v>20000</v>
      </c>
      <c r="H84" s="14051" t="s">
        <v>655</v>
      </c>
      <c r="I84" s="14052"/>
      <c r="J84" s="14053"/>
      <c r="K84" s="14054"/>
    </row>
    <row r="85" ht="24" customHeight="1">
      <c r="A85" s="14055"/>
      <c r="B85" s="14056"/>
      <c r="C85" s="14057" t="s">
        <v>734</v>
      </c>
      <c r="D85" s="7442">
        <f>D84-D83</f>
        <v>0</v>
      </c>
      <c r="E85" s="14058"/>
      <c r="F85" s="14059"/>
      <c r="G85" s="14060"/>
      <c r="H85" s="14061"/>
      <c r="I85" s="14062"/>
      <c r="J85" s="14063"/>
      <c r="K85" s="14064"/>
    </row>
    <row r="86" ht="24" customHeight="1">
      <c r="A86" s="14065"/>
      <c r="B86" s="14066"/>
      <c r="C86" s="14067" t="s">
        <v>735</v>
      </c>
      <c r="D86" s="7442">
        <f>IF(D83=0,0,D84/D83-1)*100</f>
        <v>0</v>
      </c>
      <c r="E86" s="14068" t="s">
        <v>654</v>
      </c>
      <c r="F86" s="14069">
        <v>0</v>
      </c>
      <c r="G86" s="14070">
        <v>15</v>
      </c>
      <c r="H86" s="14071" t="s">
        <v>655</v>
      </c>
      <c r="I86" s="14072"/>
      <c r="J86" s="14073"/>
      <c r="K86" s="14074"/>
    </row>
    <row r="87" ht="24" customHeight="1">
      <c r="A87" s="14075" t="s">
        <v>1079</v>
      </c>
      <c r="B87" s="14076"/>
      <c r="C87" s="14077" t="s">
        <v>662</v>
      </c>
      <c r="D87" s="7442">
        <v>0</v>
      </c>
      <c r="E87" s="14078"/>
      <c r="F87" s="14079"/>
      <c r="G87" s="14080"/>
      <c r="H87" s="14081"/>
      <c r="I87" s="14082"/>
      <c r="J87" s="14083"/>
      <c r="K87" s="14084"/>
    </row>
    <row r="88" ht="24" customHeight="1">
      <c r="A88" s="14085"/>
      <c r="B88" s="14086"/>
      <c r="C88" s="14087" t="s">
        <v>81</v>
      </c>
      <c r="D88" s="7442">
        <v>0</v>
      </c>
      <c r="E88" s="14088"/>
      <c r="F88" s="14089"/>
      <c r="G88" s="14090"/>
      <c r="H88" s="14091"/>
      <c r="I88" s="14092"/>
      <c r="J88" s="14093"/>
      <c r="K88" s="14094"/>
    </row>
    <row r="89" ht="24" customHeight="1">
      <c r="A89" s="14095"/>
      <c r="B89" s="14096"/>
      <c r="C89" s="14097" t="s">
        <v>734</v>
      </c>
      <c r="D89" s="7442">
        <f>D88-D87</f>
        <v>0</v>
      </c>
      <c r="E89" s="14098"/>
      <c r="F89" s="14099"/>
      <c r="G89" s="14100"/>
      <c r="H89" s="14101"/>
      <c r="I89" s="14102"/>
      <c r="J89" s="14103"/>
      <c r="K89" s="14104"/>
    </row>
    <row r="90" ht="24" customHeight="1">
      <c r="A90" s="14105"/>
      <c r="B90" s="14106"/>
      <c r="C90" s="14107" t="s">
        <v>735</v>
      </c>
      <c r="D90" s="7442">
        <f>IF(D87=0,0,D88/D87-1)*100</f>
        <v>0</v>
      </c>
      <c r="E90" s="14108" t="s">
        <v>654</v>
      </c>
      <c r="F90" s="14109">
        <v>0</v>
      </c>
      <c r="G90" s="14110">
        <v>15</v>
      </c>
      <c r="H90" s="14111" t="s">
        <v>655</v>
      </c>
      <c r="I90" s="14112"/>
      <c r="J90" s="14113"/>
      <c r="K90" s="14114"/>
    </row>
    <row r="91" ht="24" customHeight="1">
      <c r="A91" s="14115" t="s">
        <v>1080</v>
      </c>
      <c r="B91" s="14116" t="s">
        <v>1081</v>
      </c>
      <c r="C91" s="14117" t="s">
        <v>662</v>
      </c>
      <c r="D91" s="7442">
        <v>0</v>
      </c>
      <c r="E91" s="14118" t="s">
        <v>654</v>
      </c>
      <c r="F91" s="14119">
        <v>50</v>
      </c>
      <c r="G91" s="14120">
        <v>500</v>
      </c>
      <c r="H91" s="14121" t="s">
        <v>655</v>
      </c>
      <c r="I91" s="14122"/>
      <c r="J91" s="14123"/>
      <c r="K91" s="14124"/>
    </row>
    <row r="92" ht="24" customHeight="1">
      <c r="A92" s="14125"/>
      <c r="B92" s="14126"/>
      <c r="C92" s="14127" t="s">
        <v>81</v>
      </c>
      <c r="D92" s="7442">
        <v>0</v>
      </c>
      <c r="E92" s="14128" t="s">
        <v>654</v>
      </c>
      <c r="F92" s="14129">
        <v>50</v>
      </c>
      <c r="G92" s="14130">
        <v>500</v>
      </c>
      <c r="H92" s="14131" t="s">
        <v>655</v>
      </c>
      <c r="I92" s="14132"/>
      <c r="J92" s="14133"/>
      <c r="K92" s="14134"/>
    </row>
    <row r="93" ht="24" customHeight="1">
      <c r="A93" s="14135"/>
      <c r="B93" s="14136"/>
      <c r="C93" s="14137" t="s">
        <v>734</v>
      </c>
      <c r="D93" s="7442">
        <f>D92-D91</f>
        <v>0</v>
      </c>
      <c r="E93" s="14138"/>
      <c r="F93" s="14139"/>
      <c r="G93" s="14140"/>
      <c r="H93" s="14141"/>
      <c r="I93" s="14142"/>
      <c r="J93" s="14143"/>
      <c r="K93" s="14144"/>
    </row>
    <row r="94" ht="24" customHeight="1">
      <c r="A94" s="14145"/>
      <c r="B94" s="14146"/>
      <c r="C94" s="14147" t="s">
        <v>735</v>
      </c>
      <c r="D94" s="7442">
        <f>IF(D91=0,0,D92/D91-1)*100</f>
        <v>0</v>
      </c>
      <c r="E94" s="14148" t="s">
        <v>654</v>
      </c>
      <c r="F94" s="14149">
        <v>0</v>
      </c>
      <c r="G94" s="14150">
        <v>15</v>
      </c>
      <c r="H94" s="14151" t="s">
        <v>655</v>
      </c>
      <c r="I94" s="14152"/>
      <c r="J94" s="14153"/>
      <c r="K94" s="14154"/>
    </row>
    <row r="95" ht="24" customHeight="1">
      <c r="A95" s="14155" t="s">
        <v>1082</v>
      </c>
      <c r="B95" s="14156"/>
      <c r="C95" s="14157" t="s">
        <v>662</v>
      </c>
      <c r="D95" s="7442">
        <v>0</v>
      </c>
      <c r="E95" s="14158"/>
      <c r="F95" s="14159"/>
      <c r="G95" s="14160"/>
      <c r="H95" s="14161"/>
      <c r="I95" s="14162"/>
      <c r="J95" s="14163"/>
      <c r="K95" s="14164"/>
    </row>
    <row r="96" ht="24" customHeight="1">
      <c r="A96" s="14165"/>
      <c r="B96" s="14166"/>
      <c r="C96" s="14167" t="s">
        <v>81</v>
      </c>
      <c r="D96" s="7442">
        <v>0</v>
      </c>
      <c r="E96" s="14168"/>
      <c r="F96" s="14169"/>
      <c r="G96" s="14170"/>
      <c r="H96" s="14171"/>
      <c r="I96" s="14172"/>
      <c r="J96" s="14173"/>
      <c r="K96" s="14174"/>
    </row>
    <row r="97" ht="24" customHeight="1">
      <c r="A97" s="14175"/>
      <c r="B97" s="14176"/>
      <c r="C97" s="14177" t="s">
        <v>734</v>
      </c>
      <c r="D97" s="7442">
        <f>D96-D95</f>
        <v>0</v>
      </c>
      <c r="E97" s="14178"/>
      <c r="F97" s="14179"/>
      <c r="G97" s="14180"/>
      <c r="H97" s="14181"/>
      <c r="I97" s="14182"/>
      <c r="J97" s="14183"/>
      <c r="K97" s="14184"/>
    </row>
    <row r="98" ht="24" customHeight="1">
      <c r="A98" s="14185"/>
      <c r="B98" s="14186"/>
      <c r="C98" s="14187" t="s">
        <v>735</v>
      </c>
      <c r="D98" s="7442">
        <f>IF(D95=0,0,D96/D95-1)*100</f>
        <v>0</v>
      </c>
      <c r="E98" s="14188" t="s">
        <v>654</v>
      </c>
      <c r="F98" s="14189">
        <v>-10</v>
      </c>
      <c r="G98" s="14190">
        <v>20</v>
      </c>
      <c r="H98" s="14191" t="s">
        <v>655</v>
      </c>
      <c r="I98" s="14192"/>
      <c r="J98" s="14193"/>
      <c r="K98" s="14194"/>
    </row>
    <row r="99" ht="24" customHeight="1">
      <c r="A99" s="14195" t="s">
        <v>1083</v>
      </c>
      <c r="B99" s="14196" t="s">
        <v>1084</v>
      </c>
      <c r="C99" s="14197" t="s">
        <v>662</v>
      </c>
      <c r="D99" s="7442">
        <f>IF(D200=0,0,D95/D200)</f>
        <v>0</v>
      </c>
      <c r="E99" s="14198" t="s">
        <v>654</v>
      </c>
      <c r="F99" s="14199">
        <v>2000</v>
      </c>
      <c r="G99" s="14200">
        <v>5000</v>
      </c>
      <c r="H99" s="14201" t="s">
        <v>655</v>
      </c>
      <c r="I99" s="14202"/>
      <c r="J99" s="14203"/>
      <c r="K99" s="14204"/>
    </row>
    <row r="100" ht="24" customHeight="1">
      <c r="A100" s="14205"/>
      <c r="B100" s="14206"/>
      <c r="C100" s="14207" t="s">
        <v>81</v>
      </c>
      <c r="D100" s="7442">
        <f>IF(D201=0,0,D96/D201)</f>
        <v>0</v>
      </c>
      <c r="E100" s="14208" t="s">
        <v>654</v>
      </c>
      <c r="F100" s="14209">
        <v>2000</v>
      </c>
      <c r="G100" s="14210">
        <v>5000</v>
      </c>
      <c r="H100" s="14211" t="s">
        <v>655</v>
      </c>
      <c r="I100" s="14212"/>
      <c r="J100" s="14213"/>
      <c r="K100" s="14214"/>
    </row>
    <row r="101" ht="24" customHeight="1">
      <c r="A101" s="14215"/>
      <c r="B101" s="14216"/>
      <c r="C101" s="14217" t="s">
        <v>734</v>
      </c>
      <c r="D101" s="7442">
        <f>D100-D99</f>
        <v>0</v>
      </c>
      <c r="E101" s="14218"/>
      <c r="F101" s="14219"/>
      <c r="G101" s="14220"/>
      <c r="H101" s="14221"/>
      <c r="I101" s="14222"/>
      <c r="J101" s="14223"/>
      <c r="K101" s="14224"/>
    </row>
    <row r="102" ht="24" customHeight="1">
      <c r="A102" s="14225"/>
      <c r="B102" s="14226"/>
      <c r="C102" s="14227" t="s">
        <v>735</v>
      </c>
      <c r="D102" s="7442">
        <f>IF(D99=0,0,D100/D99-1)*100</f>
        <v>0</v>
      </c>
      <c r="E102" s="14228" t="s">
        <v>654</v>
      </c>
      <c r="F102" s="14229">
        <v>0</v>
      </c>
      <c r="G102" s="14230">
        <v>15</v>
      </c>
      <c r="H102" s="14231" t="s">
        <v>655</v>
      </c>
      <c r="I102" s="14232"/>
      <c r="J102" s="14233"/>
      <c r="K102" s="14234"/>
    </row>
    <row r="103" ht="24" customHeight="1">
      <c r="A103" s="14235" t="s">
        <v>1085</v>
      </c>
      <c r="B103" s="14236"/>
      <c r="C103" s="14237" t="s">
        <v>662</v>
      </c>
      <c r="D103" s="7442">
        <v>0</v>
      </c>
      <c r="E103" s="14238"/>
      <c r="F103" s="14239"/>
      <c r="G103" s="14240"/>
      <c r="H103" s="14241"/>
      <c r="I103" s="14242"/>
      <c r="J103" s="14243"/>
      <c r="K103" s="14244"/>
    </row>
    <row r="104" ht="24" customHeight="1">
      <c r="A104" s="14245"/>
      <c r="B104" s="14246"/>
      <c r="C104" s="14247" t="s">
        <v>81</v>
      </c>
      <c r="D104" s="7442">
        <v>0</v>
      </c>
      <c r="E104" s="14248"/>
      <c r="F104" s="14249"/>
      <c r="G104" s="14250"/>
      <c r="H104" s="14251"/>
      <c r="I104" s="14252"/>
      <c r="J104" s="14253"/>
      <c r="K104" s="14254"/>
    </row>
    <row r="105" ht="24" customHeight="1">
      <c r="A105" s="14255"/>
      <c r="B105" s="14256"/>
      <c r="C105" s="14257" t="s">
        <v>734</v>
      </c>
      <c r="D105" s="7442">
        <f>D104-D103</f>
        <v>0</v>
      </c>
      <c r="E105" s="14258"/>
      <c r="F105" s="14259"/>
      <c r="G105" s="14260"/>
      <c r="H105" s="14261"/>
      <c r="I105" s="14262"/>
      <c r="J105" s="14263"/>
      <c r="K105" s="14264"/>
    </row>
    <row r="106" ht="24" customHeight="1">
      <c r="A106" s="14265"/>
      <c r="B106" s="14266"/>
      <c r="C106" s="14267" t="s">
        <v>735</v>
      </c>
      <c r="D106" s="7442">
        <f>IF(D103=0,0,D104/D103-1)*100</f>
        <v>0</v>
      </c>
      <c r="E106" s="14268" t="s">
        <v>654</v>
      </c>
      <c r="F106" s="14269">
        <v>-10</v>
      </c>
      <c r="G106" s="14270">
        <v>20</v>
      </c>
      <c r="H106" s="14271" t="s">
        <v>655</v>
      </c>
      <c r="I106" s="14272"/>
      <c r="J106" s="14273"/>
      <c r="K106" s="14274"/>
    </row>
    <row r="107" ht="24" customHeight="1">
      <c r="A107" s="14275" t="s">
        <v>1086</v>
      </c>
      <c r="B107" s="14276" t="s">
        <v>1087</v>
      </c>
      <c r="C107" s="14277" t="s">
        <v>662</v>
      </c>
      <c r="D107" s="7442">
        <f>IF(D206=0,0,D103/D206)</f>
        <v>0</v>
      </c>
      <c r="E107" s="14278" t="s">
        <v>654</v>
      </c>
      <c r="F107" s="14279">
        <v>12000</v>
      </c>
      <c r="G107" s="14280">
        <v>35000</v>
      </c>
      <c r="H107" s="14281" t="s">
        <v>655</v>
      </c>
      <c r="I107" s="14282"/>
      <c r="J107" s="14283"/>
      <c r="K107" s="14284"/>
    </row>
    <row r="108" ht="24" customHeight="1">
      <c r="A108" s="14285"/>
      <c r="B108" s="14286"/>
      <c r="C108" s="14287" t="s">
        <v>81</v>
      </c>
      <c r="D108" s="7442">
        <f>IF(D207=0,0,D104/D207)</f>
        <v>0</v>
      </c>
      <c r="E108" s="14288" t="s">
        <v>654</v>
      </c>
      <c r="F108" s="14289">
        <v>12000</v>
      </c>
      <c r="G108" s="14290">
        <v>35000</v>
      </c>
      <c r="H108" s="14291" t="s">
        <v>655</v>
      </c>
      <c r="I108" s="14292"/>
      <c r="J108" s="14293"/>
      <c r="K108" s="14294"/>
    </row>
    <row r="109" ht="24" customHeight="1">
      <c r="A109" s="14295"/>
      <c r="B109" s="14296"/>
      <c r="C109" s="14297" t="s">
        <v>734</v>
      </c>
      <c r="D109" s="7442">
        <f>D108-D107</f>
        <v>0</v>
      </c>
      <c r="E109" s="14298"/>
      <c r="F109" s="14299"/>
      <c r="G109" s="14300"/>
      <c r="H109" s="14301"/>
      <c r="I109" s="14302"/>
      <c r="J109" s="14303"/>
      <c r="K109" s="14304"/>
    </row>
    <row r="110" ht="24" customHeight="1">
      <c r="A110" s="14305"/>
      <c r="B110" s="14306"/>
      <c r="C110" s="14307" t="s">
        <v>735</v>
      </c>
      <c r="D110" s="7442">
        <f>IF(D107=0,0,D108/D107-1)*100</f>
        <v>0</v>
      </c>
      <c r="E110" s="14308"/>
      <c r="F110" s="14309"/>
      <c r="G110" s="14310"/>
      <c r="H110" s="14311"/>
      <c r="I110" s="14312"/>
      <c r="J110" s="14313"/>
      <c r="K110" s="14314"/>
    </row>
    <row r="111" ht="24" customHeight="1">
      <c r="A111" s="14315" t="s">
        <v>1008</v>
      </c>
      <c r="B111" s="14316" t="s">
        <v>737</v>
      </c>
      <c r="C111" s="14317" t="s">
        <v>662</v>
      </c>
      <c r="D111" s="7442">
        <v>0</v>
      </c>
      <c r="E111" s="14318"/>
      <c r="F111" s="14319"/>
      <c r="G111" s="14320"/>
      <c r="H111" s="14321"/>
      <c r="I111" s="14322"/>
      <c r="J111" s="14323"/>
      <c r="K111" s="14324"/>
    </row>
    <row r="112" ht="24" customHeight="1">
      <c r="A112" s="14325"/>
      <c r="B112" s="14326"/>
      <c r="C112" s="14327" t="s">
        <v>81</v>
      </c>
      <c r="D112" s="7442">
        <v>0</v>
      </c>
      <c r="E112" s="14328"/>
      <c r="F112" s="14329"/>
      <c r="G112" s="14330"/>
      <c r="H112" s="14331"/>
      <c r="I112" s="14332"/>
      <c r="J112" s="14333"/>
      <c r="K112" s="14334"/>
    </row>
    <row r="113" ht="24" customHeight="1">
      <c r="A113" s="14335"/>
      <c r="B113" s="14336"/>
      <c r="C113" s="14337" t="s">
        <v>734</v>
      </c>
      <c r="D113" s="7442">
        <f>D112-D111</f>
        <v>0</v>
      </c>
      <c r="E113" s="14338"/>
      <c r="F113" s="14339"/>
      <c r="G113" s="14340"/>
      <c r="H113" s="14341"/>
      <c r="I113" s="14342"/>
      <c r="J113" s="14343"/>
      <c r="K113" s="14344"/>
    </row>
    <row r="114" ht="24" customHeight="1">
      <c r="A114" s="14345"/>
      <c r="B114" s="14346"/>
      <c r="C114" s="14347" t="s">
        <v>735</v>
      </c>
      <c r="D114" s="7442">
        <f>IF(D111=0,0,D112/D111-1)*100</f>
        <v>0</v>
      </c>
      <c r="E114" s="14348" t="s">
        <v>654</v>
      </c>
      <c r="F114" s="14349">
        <v>-30</v>
      </c>
      <c r="G114" s="14350">
        <v>30</v>
      </c>
      <c r="H114" s="14351" t="s">
        <v>655</v>
      </c>
      <c r="I114" s="14352"/>
      <c r="J114" s="14353"/>
      <c r="K114" s="14354"/>
    </row>
    <row r="115" ht="24" customHeight="1">
      <c r="A115" s="14355" t="s">
        <v>1009</v>
      </c>
      <c r="B115" s="14356" t="s">
        <v>797</v>
      </c>
      <c r="C115" s="14357" t="s">
        <v>662</v>
      </c>
      <c r="D115" s="7442">
        <v>0</v>
      </c>
      <c r="E115" s="14358" t="s">
        <v>654</v>
      </c>
      <c r="F115" s="14359">
        <v>0</v>
      </c>
      <c r="G115" s="14360">
        <v>0</v>
      </c>
      <c r="H115" s="14361" t="s">
        <v>655</v>
      </c>
      <c r="I115" s="14362"/>
      <c r="J115" s="14363"/>
      <c r="K115" s="14364"/>
    </row>
    <row r="116" ht="24" customHeight="1">
      <c r="A116" s="14365"/>
      <c r="B116" s="14366"/>
      <c r="C116" s="14367" t="s">
        <v>81</v>
      </c>
      <c r="D116" s="7442">
        <v>0</v>
      </c>
      <c r="E116" s="14368" t="s">
        <v>654</v>
      </c>
      <c r="F116" s="14369">
        <v>0</v>
      </c>
      <c r="G116" s="14370">
        <v>0</v>
      </c>
      <c r="H116" s="14371" t="s">
        <v>655</v>
      </c>
      <c r="I116" s="14372"/>
      <c r="J116" s="14373"/>
      <c r="K116" s="14374"/>
    </row>
    <row r="117" ht="24" customHeight="1">
      <c r="A117" s="14375"/>
      <c r="B117" s="14376"/>
      <c r="C117" s="14377" t="s">
        <v>734</v>
      </c>
      <c r="D117" s="7442">
        <f>D116-D115</f>
        <v>0</v>
      </c>
      <c r="E117" s="14378"/>
      <c r="F117" s="14379"/>
      <c r="G117" s="14380"/>
      <c r="H117" s="14381"/>
      <c r="I117" s="14382"/>
      <c r="J117" s="14383"/>
      <c r="K117" s="14384"/>
    </row>
    <row r="118" ht="24" customHeight="1">
      <c r="A118" s="14385"/>
      <c r="B118" s="14386"/>
      <c r="C118" s="14387" t="s">
        <v>735</v>
      </c>
      <c r="D118" s="7442">
        <f>IF(D115=0,0,D116/D115-1)*100</f>
        <v>0</v>
      </c>
      <c r="E118" s="14388"/>
      <c r="F118" s="14389"/>
      <c r="G118" s="14390"/>
      <c r="H118" s="14391"/>
      <c r="I118" s="14392"/>
      <c r="J118" s="14393"/>
      <c r="K118" s="14394"/>
    </row>
    <row r="119" ht="24" customHeight="1">
      <c r="A119" s="14395" t="s">
        <v>1088</v>
      </c>
      <c r="B119" s="14396" t="s">
        <v>976</v>
      </c>
      <c r="C119" s="14397" t="s">
        <v>662</v>
      </c>
      <c r="D119" s="14398">
        <v>0</v>
      </c>
      <c r="E119" s="14399"/>
      <c r="F119" s="14400"/>
      <c r="G119" s="14401"/>
      <c r="H119" s="14402"/>
      <c r="I119" s="14403"/>
      <c r="J119" s="14404"/>
      <c r="K119" s="14405"/>
    </row>
    <row r="120" ht="24" customHeight="1">
      <c r="A120" s="14406"/>
      <c r="B120" s="14407"/>
      <c r="C120" s="14408" t="s">
        <v>81</v>
      </c>
      <c r="D120" s="14409">
        <v>0</v>
      </c>
      <c r="E120" s="14410"/>
      <c r="F120" s="14411"/>
      <c r="G120" s="14412"/>
      <c r="H120" s="14413"/>
      <c r="I120" s="14414"/>
      <c r="J120" s="14415"/>
      <c r="K120" s="14416"/>
    </row>
    <row r="121" ht="24" customHeight="1">
      <c r="A121" s="14417"/>
      <c r="B121" s="14418"/>
      <c r="C121" s="14419" t="s">
        <v>734</v>
      </c>
      <c r="D121" s="7442">
        <f>D120-D119</f>
        <v>0</v>
      </c>
      <c r="E121" s="14420"/>
      <c r="F121" s="14421"/>
      <c r="G121" s="14422"/>
      <c r="H121" s="14423"/>
      <c r="I121" s="14424"/>
      <c r="J121" s="14425"/>
      <c r="K121" s="14426"/>
    </row>
    <row r="122" ht="24" customHeight="1">
      <c r="A122" s="14427"/>
      <c r="B122" s="14428"/>
      <c r="C122" s="14429" t="s">
        <v>735</v>
      </c>
      <c r="D122" s="7442">
        <f>IF(D119=0,0,D120/D119-1)*100</f>
        <v>0</v>
      </c>
      <c r="E122" s="14430" t="s">
        <v>654</v>
      </c>
      <c r="F122" s="14431">
        <v>0</v>
      </c>
      <c r="G122" s="14432">
        <v>30</v>
      </c>
      <c r="H122" s="14433" t="s">
        <v>655</v>
      </c>
      <c r="I122" s="14434"/>
      <c r="J122" s="14435"/>
      <c r="K122" s="14436"/>
    </row>
    <row r="123" ht="24" customHeight="1">
      <c r="A123" s="14437" t="s">
        <v>1089</v>
      </c>
      <c r="B123" s="14438" t="s">
        <v>1090</v>
      </c>
      <c r="C123" s="14439" t="s">
        <v>662</v>
      </c>
      <c r="D123" s="7442">
        <f>IF(D212=0,0,D119/D212)</f>
        <v>0</v>
      </c>
      <c r="E123" s="14440" t="s">
        <v>654</v>
      </c>
      <c r="F123" s="14441">
        <v>50</v>
      </c>
      <c r="G123" s="14442">
        <v>150</v>
      </c>
      <c r="H123" s="14443" t="s">
        <v>655</v>
      </c>
      <c r="I123" s="14444"/>
      <c r="J123" s="14445"/>
      <c r="K123" s="14446"/>
    </row>
    <row r="124" ht="24" customHeight="1">
      <c r="A124" s="14447"/>
      <c r="B124" s="14448"/>
      <c r="C124" s="14449" t="s">
        <v>81</v>
      </c>
      <c r="D124" s="7442">
        <f>IF(D213=0,0,D120/D213)</f>
        <v>0</v>
      </c>
      <c r="E124" s="14450" t="s">
        <v>654</v>
      </c>
      <c r="F124" s="14451">
        <v>50</v>
      </c>
      <c r="G124" s="14452">
        <v>150</v>
      </c>
      <c r="H124" s="14453" t="s">
        <v>655</v>
      </c>
      <c r="I124" s="14454"/>
      <c r="J124" s="14455"/>
      <c r="K124" s="14456"/>
    </row>
    <row r="125" ht="24" customHeight="1">
      <c r="A125" s="14457"/>
      <c r="B125" s="14458"/>
      <c r="C125" s="14459" t="s">
        <v>734</v>
      </c>
      <c r="D125" s="7442">
        <f>D124-D123</f>
        <v>0</v>
      </c>
      <c r="E125" s="14460"/>
      <c r="F125" s="14461"/>
      <c r="G125" s="14462"/>
      <c r="H125" s="14463"/>
      <c r="I125" s="14464"/>
      <c r="J125" s="14465"/>
      <c r="K125" s="14466"/>
    </row>
    <row r="126" ht="24" customHeight="1">
      <c r="A126" s="14467"/>
      <c r="B126" s="14468"/>
      <c r="C126" s="14469" t="s">
        <v>735</v>
      </c>
      <c r="D126" s="7442">
        <f>IF(D123=0,0,D124/D123-1)*100</f>
        <v>0</v>
      </c>
      <c r="E126" s="14470" t="s">
        <v>654</v>
      </c>
      <c r="F126" s="14471">
        <v>0</v>
      </c>
      <c r="G126" s="14472">
        <v>30</v>
      </c>
      <c r="H126" s="14473" t="s">
        <v>655</v>
      </c>
      <c r="I126" s="14474"/>
      <c r="J126" s="14475"/>
      <c r="K126" s="14476"/>
    </row>
    <row r="127" ht="24" customHeight="1">
      <c r="A127" s="14477" t="s">
        <v>1091</v>
      </c>
      <c r="B127" s="14478" t="s">
        <v>976</v>
      </c>
      <c r="C127" s="14479" t="s">
        <v>662</v>
      </c>
      <c r="D127" s="14480">
        <v>0</v>
      </c>
      <c r="E127" s="14481"/>
      <c r="F127" s="14482"/>
      <c r="G127" s="14483"/>
      <c r="H127" s="14484"/>
      <c r="I127" s="14485"/>
      <c r="J127" s="14486"/>
      <c r="K127" s="14487"/>
    </row>
    <row r="128" ht="24" customHeight="1">
      <c r="A128" s="14488"/>
      <c r="B128" s="14489"/>
      <c r="C128" s="14490" t="s">
        <v>81</v>
      </c>
      <c r="D128" s="14491">
        <v>0</v>
      </c>
      <c r="E128" s="14492"/>
      <c r="F128" s="14493"/>
      <c r="G128" s="14494"/>
      <c r="H128" s="14495"/>
      <c r="I128" s="14496"/>
      <c r="J128" s="14497"/>
      <c r="K128" s="14498"/>
    </row>
    <row r="129" ht="24" customHeight="1">
      <c r="A129" s="14499"/>
      <c r="B129" s="14500"/>
      <c r="C129" s="14501" t="s">
        <v>734</v>
      </c>
      <c r="D129" s="7442">
        <f>D128-D127</f>
        <v>0</v>
      </c>
      <c r="E129" s="14502"/>
      <c r="F129" s="14503"/>
      <c r="G129" s="14504"/>
      <c r="H129" s="14505"/>
      <c r="I129" s="14506"/>
      <c r="J129" s="14507"/>
      <c r="K129" s="14508"/>
    </row>
    <row r="130" ht="24" customHeight="1">
      <c r="A130" s="14509"/>
      <c r="B130" s="14510"/>
      <c r="C130" s="14511" t="s">
        <v>735</v>
      </c>
      <c r="D130" s="7442">
        <f>IF(D127=0,0,D128/D127-1)*100</f>
        <v>0</v>
      </c>
      <c r="E130" s="14512"/>
      <c r="F130" s="14513"/>
      <c r="G130" s="14514"/>
      <c r="H130" s="14515"/>
      <c r="I130" s="14516"/>
      <c r="J130" s="14517"/>
      <c r="K130" s="14518"/>
    </row>
    <row r="131" ht="24" customHeight="1">
      <c r="A131" s="14519" t="s">
        <v>1092</v>
      </c>
      <c r="B131" s="14520" t="s">
        <v>1093</v>
      </c>
      <c r="C131" s="14521" t="s">
        <v>662</v>
      </c>
      <c r="D131" s="7442">
        <f>IF(D216=0,0,D127/D216)</f>
        <v>0</v>
      </c>
      <c r="E131" s="14522" t="s">
        <v>654</v>
      </c>
      <c r="F131" s="14523">
        <v>20</v>
      </c>
      <c r="G131" s="14524">
        <v>62</v>
      </c>
      <c r="H131" s="14525" t="s">
        <v>655</v>
      </c>
      <c r="I131" s="14526"/>
      <c r="J131" s="14527"/>
      <c r="K131" s="14528"/>
    </row>
    <row r="132" ht="24" customHeight="1">
      <c r="A132" s="14529"/>
      <c r="B132" s="14530"/>
      <c r="C132" s="14531" t="s">
        <v>81</v>
      </c>
      <c r="D132" s="7442">
        <f>IF(D217=0,0,D128/D217)</f>
        <v>0</v>
      </c>
      <c r="E132" s="14532" t="s">
        <v>654</v>
      </c>
      <c r="F132" s="14533">
        <v>20</v>
      </c>
      <c r="G132" s="14534">
        <v>62</v>
      </c>
      <c r="H132" s="14535" t="s">
        <v>655</v>
      </c>
      <c r="I132" s="14536"/>
      <c r="J132" s="14537"/>
      <c r="K132" s="14538"/>
    </row>
    <row r="133" ht="24" customHeight="1">
      <c r="A133" s="14539"/>
      <c r="B133" s="14540"/>
      <c r="C133" s="14541" t="s">
        <v>734</v>
      </c>
      <c r="D133" s="7442">
        <f>D132-D131</f>
        <v>0</v>
      </c>
      <c r="E133" s="14542"/>
      <c r="F133" s="14543"/>
      <c r="G133" s="14544"/>
      <c r="H133" s="14545"/>
      <c r="I133" s="14546"/>
      <c r="J133" s="14547"/>
      <c r="K133" s="14548"/>
    </row>
    <row r="134" ht="24" customHeight="1">
      <c r="A134" s="14549"/>
      <c r="B134" s="14550"/>
      <c r="C134" s="14551" t="s">
        <v>735</v>
      </c>
      <c r="D134" s="7442">
        <f>IF(D131=0,0,D132/D131-1)*100</f>
        <v>0</v>
      </c>
      <c r="E134" s="14552"/>
      <c r="F134" s="14553"/>
      <c r="G134" s="14554"/>
      <c r="H134" s="14555"/>
      <c r="I134" s="14556"/>
      <c r="J134" s="14557"/>
      <c r="K134" s="14558"/>
    </row>
    <row r="135" ht="24" customHeight="1">
      <c r="A135" s="14559" t="s">
        <v>1094</v>
      </c>
      <c r="B135" s="14560" t="s">
        <v>1095</v>
      </c>
      <c r="C135" s="14561" t="s">
        <v>662</v>
      </c>
      <c r="D135" s="7442">
        <f>(D115-D119)-D127</f>
        <v>0</v>
      </c>
      <c r="E135" s="14562" t="s">
        <v>654</v>
      </c>
      <c r="F135" s="14563">
        <v>0</v>
      </c>
      <c r="G135" s="14564">
        <v>0</v>
      </c>
      <c r="H135" s="14565" t="s">
        <v>655</v>
      </c>
      <c r="I135" s="14566"/>
      <c r="J135" s="14567"/>
      <c r="K135" s="14568"/>
    </row>
    <row r="136" ht="24" customHeight="1">
      <c r="A136" s="14569"/>
      <c r="B136" s="14570"/>
      <c r="C136" s="14571" t="s">
        <v>81</v>
      </c>
      <c r="D136" s="7442">
        <f>(D116-D120)-D128</f>
        <v>0</v>
      </c>
      <c r="E136" s="14572" t="s">
        <v>654</v>
      </c>
      <c r="F136" s="14573">
        <v>0</v>
      </c>
      <c r="G136" s="14574">
        <v>0</v>
      </c>
      <c r="H136" s="14575" t="s">
        <v>655</v>
      </c>
      <c r="I136" s="14576"/>
      <c r="J136" s="14577"/>
      <c r="K136" s="14578"/>
    </row>
    <row r="137" ht="24" customHeight="1">
      <c r="A137" s="14579"/>
      <c r="B137" s="14580"/>
      <c r="C137" s="14581" t="s">
        <v>734</v>
      </c>
      <c r="D137" s="7442">
        <f>D136-D135</f>
        <v>0</v>
      </c>
      <c r="E137" s="14582"/>
      <c r="F137" s="14583"/>
      <c r="G137" s="14584"/>
      <c r="H137" s="14585"/>
      <c r="I137" s="14586"/>
      <c r="J137" s="14587"/>
      <c r="K137" s="14588"/>
    </row>
    <row r="138" ht="24" customHeight="1">
      <c r="A138" s="14589"/>
      <c r="B138" s="14590"/>
      <c r="C138" s="14591" t="s">
        <v>735</v>
      </c>
      <c r="D138" s="7442">
        <f>IF(D135=0,0,D136/D135-1)*100</f>
        <v>0</v>
      </c>
      <c r="E138" s="14592"/>
      <c r="F138" s="14593"/>
      <c r="G138" s="14594"/>
      <c r="H138" s="14595"/>
      <c r="I138" s="14596"/>
      <c r="J138" s="14597"/>
      <c r="K138" s="14598"/>
    </row>
    <row r="139" ht="24" customHeight="1">
      <c r="A139" s="14599" t="s">
        <v>924</v>
      </c>
      <c r="B139" s="14600"/>
      <c r="C139" s="14601"/>
      <c r="D139" s="14602"/>
      <c r="E139" s="14603"/>
      <c r="F139" s="14604"/>
      <c r="G139" s="14605"/>
      <c r="H139" s="14606"/>
      <c r="I139" s="14607"/>
      <c r="J139" s="14608"/>
      <c r="K139" s="14609"/>
    </row>
    <row r="140" ht="24" customHeight="1">
      <c r="A140" s="14610" t="s">
        <v>800</v>
      </c>
      <c r="B140" s="14611" t="s">
        <v>737</v>
      </c>
      <c r="C140" s="14612" t="s">
        <v>662</v>
      </c>
      <c r="D140" s="7442">
        <v>0</v>
      </c>
      <c r="E140" s="14613" t="s">
        <v>654</v>
      </c>
      <c r="F140" s="14614">
        <v>0</v>
      </c>
      <c r="G140" s="14615"/>
      <c r="H140" s="14616" t="s">
        <v>655</v>
      </c>
      <c r="I140" s="14617"/>
      <c r="J140" s="14618"/>
      <c r="K140" s="14619"/>
    </row>
    <row r="141" ht="24" customHeight="1">
      <c r="A141" s="14620"/>
      <c r="B141" s="14621"/>
      <c r="C141" s="14622" t="s">
        <v>81</v>
      </c>
      <c r="D141" s="7442">
        <v>0</v>
      </c>
      <c r="E141" s="14623" t="s">
        <v>654</v>
      </c>
      <c r="F141" s="14624">
        <v>0</v>
      </c>
      <c r="G141" s="14625"/>
      <c r="H141" s="14626" t="s">
        <v>655</v>
      </c>
      <c r="I141" s="14627"/>
      <c r="J141" s="14628"/>
      <c r="K141" s="14629"/>
    </row>
    <row r="142" ht="24" customHeight="1">
      <c r="A142" s="14630"/>
      <c r="B142" s="14631"/>
      <c r="C142" s="14632" t="s">
        <v>734</v>
      </c>
      <c r="D142" s="7442">
        <f>D141-D140</f>
        <v>0</v>
      </c>
      <c r="E142" s="14633"/>
      <c r="F142" s="14634"/>
      <c r="G142" s="14635"/>
      <c r="H142" s="14636"/>
      <c r="I142" s="14637"/>
      <c r="J142" s="14638"/>
      <c r="K142" s="14639"/>
    </row>
    <row r="143" ht="24" customHeight="1">
      <c r="A143" s="14640"/>
      <c r="B143" s="14641"/>
      <c r="C143" s="14642" t="s">
        <v>735</v>
      </c>
      <c r="D143" s="7442">
        <f>IF(D140=0,0,D141/D140-1)*100</f>
        <v>0</v>
      </c>
      <c r="E143" s="14643"/>
      <c r="F143" s="14644"/>
      <c r="G143" s="14645"/>
      <c r="H143" s="14646"/>
      <c r="I143" s="14647"/>
      <c r="J143" s="14648"/>
      <c r="K143" s="14649"/>
    </row>
    <row r="144" ht="24" customHeight="1">
      <c r="A144" s="14650" t="s">
        <v>1096</v>
      </c>
      <c r="B144" s="14651" t="s">
        <v>737</v>
      </c>
      <c r="C144" s="14652" t="s">
        <v>662</v>
      </c>
      <c r="D144" s="7442">
        <v>0</v>
      </c>
      <c r="E144" s="14653" t="s">
        <v>654</v>
      </c>
      <c r="F144" s="14654">
        <v>0</v>
      </c>
      <c r="G144" s="14655"/>
      <c r="H144" s="14656" t="s">
        <v>655</v>
      </c>
      <c r="I144" s="14657"/>
      <c r="J144" s="14658"/>
      <c r="K144" s="14659"/>
    </row>
    <row r="145" ht="24" customHeight="1">
      <c r="A145" s="14660"/>
      <c r="B145" s="14661"/>
      <c r="C145" s="14662" t="s">
        <v>81</v>
      </c>
      <c r="D145" s="7442">
        <v>0</v>
      </c>
      <c r="E145" s="14663" t="s">
        <v>654</v>
      </c>
      <c r="F145" s="14664">
        <v>0</v>
      </c>
      <c r="G145" s="14665"/>
      <c r="H145" s="14666" t="s">
        <v>655</v>
      </c>
      <c r="I145" s="14667"/>
      <c r="J145" s="14668"/>
      <c r="K145" s="14669"/>
    </row>
    <row r="146" ht="24" customHeight="1">
      <c r="A146" s="14670"/>
      <c r="B146" s="14671"/>
      <c r="C146" s="14672" t="s">
        <v>734</v>
      </c>
      <c r="D146" s="7442">
        <f>D145-D144</f>
        <v>0</v>
      </c>
      <c r="E146" s="14673"/>
      <c r="F146" s="14674"/>
      <c r="G146" s="14675"/>
      <c r="H146" s="14676"/>
      <c r="I146" s="14677"/>
      <c r="J146" s="14678"/>
      <c r="K146" s="14679"/>
    </row>
    <row r="147" ht="24" customHeight="1">
      <c r="A147" s="14680"/>
      <c r="B147" s="14681"/>
      <c r="C147" s="14682" t="s">
        <v>735</v>
      </c>
      <c r="D147" s="7442">
        <f>IF(D144=0,0,D145/D144-1)*100</f>
        <v>0</v>
      </c>
      <c r="E147" s="14683"/>
      <c r="F147" s="14684"/>
      <c r="G147" s="14685"/>
      <c r="H147" s="14686"/>
      <c r="I147" s="14687"/>
      <c r="J147" s="14688"/>
      <c r="K147" s="14689"/>
    </row>
    <row r="148" ht="24" customHeight="1">
      <c r="A148" s="14690" t="s">
        <v>801</v>
      </c>
      <c r="B148" s="14691" t="s">
        <v>737</v>
      </c>
      <c r="C148" s="14692" t="s">
        <v>662</v>
      </c>
      <c r="D148" s="7442">
        <v>0</v>
      </c>
      <c r="E148" s="14693" t="s">
        <v>654</v>
      </c>
      <c r="F148" s="14694">
        <v>0</v>
      </c>
      <c r="G148" s="14695"/>
      <c r="H148" s="14696" t="s">
        <v>655</v>
      </c>
      <c r="I148" s="14697"/>
      <c r="J148" s="14698"/>
      <c r="K148" s="14699"/>
    </row>
    <row r="149" ht="24" customHeight="1">
      <c r="A149" s="14700"/>
      <c r="B149" s="14701"/>
      <c r="C149" s="14702" t="s">
        <v>81</v>
      </c>
      <c r="D149" s="7442">
        <v>0</v>
      </c>
      <c r="E149" s="14703" t="s">
        <v>654</v>
      </c>
      <c r="F149" s="14704">
        <v>0</v>
      </c>
      <c r="G149" s="14705"/>
      <c r="H149" s="14706" t="s">
        <v>655</v>
      </c>
      <c r="I149" s="14707"/>
      <c r="J149" s="14708"/>
      <c r="K149" s="14709"/>
    </row>
    <row r="150" ht="24" customHeight="1">
      <c r="A150" s="14710"/>
      <c r="B150" s="14711"/>
      <c r="C150" s="14712" t="s">
        <v>734</v>
      </c>
      <c r="D150" s="7442">
        <f>D149-D148</f>
        <v>0</v>
      </c>
      <c r="E150" s="14713"/>
      <c r="F150" s="14714"/>
      <c r="G150" s="14715"/>
      <c r="H150" s="14716"/>
      <c r="I150" s="14717"/>
      <c r="J150" s="14718"/>
      <c r="K150" s="14719"/>
    </row>
    <row r="151" ht="24" customHeight="1">
      <c r="A151" s="14720"/>
      <c r="B151" s="14721"/>
      <c r="C151" s="14722" t="s">
        <v>735</v>
      </c>
      <c r="D151" s="7442">
        <f>IF(D148=0,0,D149/D148-1)*100</f>
        <v>0</v>
      </c>
      <c r="E151" s="14723"/>
      <c r="F151" s="14724"/>
      <c r="G151" s="14725"/>
      <c r="H151" s="14726"/>
      <c r="I151" s="14727"/>
      <c r="J151" s="14728"/>
      <c r="K151" s="14729"/>
    </row>
    <row r="152" ht="24" customHeight="1">
      <c r="A152" s="14730" t="s">
        <v>1097</v>
      </c>
      <c r="B152" s="14731" t="s">
        <v>737</v>
      </c>
      <c r="C152" s="14732" t="s">
        <v>662</v>
      </c>
      <c r="D152" s="7442">
        <v>0</v>
      </c>
      <c r="E152" s="14733" t="s">
        <v>654</v>
      </c>
      <c r="F152" s="14734">
        <v>0</v>
      </c>
      <c r="G152" s="14735"/>
      <c r="H152" s="14736" t="s">
        <v>655</v>
      </c>
      <c r="I152" s="14737"/>
      <c r="J152" s="14738"/>
      <c r="K152" s="14739"/>
    </row>
    <row r="153" ht="24" customHeight="1">
      <c r="A153" s="14740"/>
      <c r="B153" s="14741"/>
      <c r="C153" s="14742" t="s">
        <v>81</v>
      </c>
      <c r="D153" s="7442">
        <v>0</v>
      </c>
      <c r="E153" s="14743" t="s">
        <v>654</v>
      </c>
      <c r="F153" s="14744">
        <v>0</v>
      </c>
      <c r="G153" s="14745"/>
      <c r="H153" s="14746" t="s">
        <v>655</v>
      </c>
      <c r="I153" s="14747"/>
      <c r="J153" s="14748"/>
      <c r="K153" s="14749"/>
    </row>
    <row r="154" ht="24" customHeight="1">
      <c r="A154" s="14750"/>
      <c r="B154" s="14751"/>
      <c r="C154" s="14752" t="s">
        <v>734</v>
      </c>
      <c r="D154" s="7442">
        <f>D153-D152</f>
        <v>0</v>
      </c>
      <c r="E154" s="14753"/>
      <c r="F154" s="14754"/>
      <c r="G154" s="14755"/>
      <c r="H154" s="14756"/>
      <c r="I154" s="14757"/>
      <c r="J154" s="14758"/>
      <c r="K154" s="14759"/>
    </row>
    <row r="155" ht="24" customHeight="1">
      <c r="A155" s="14760"/>
      <c r="B155" s="14761"/>
      <c r="C155" s="14762" t="s">
        <v>735</v>
      </c>
      <c r="D155" s="7442">
        <f>IF(D152=0,0,D153/D152-1)*100</f>
        <v>0</v>
      </c>
      <c r="E155" s="14763"/>
      <c r="F155" s="14764"/>
      <c r="G155" s="14765"/>
      <c r="H155" s="14766"/>
      <c r="I155" s="14767"/>
      <c r="J155" s="14768"/>
      <c r="K155" s="14769"/>
    </row>
    <row r="156" ht="24" customHeight="1">
      <c r="A156" s="14770" t="s">
        <v>802</v>
      </c>
      <c r="B156" s="14771" t="s">
        <v>803</v>
      </c>
      <c r="C156" s="14772" t="s">
        <v>662</v>
      </c>
      <c r="D156" s="7442">
        <v>0</v>
      </c>
      <c r="E156" s="14773" t="s">
        <v>654</v>
      </c>
      <c r="F156" s="14774">
        <v>6</v>
      </c>
      <c r="G156" s="14775"/>
      <c r="H156" s="14776" t="s">
        <v>655</v>
      </c>
      <c r="I156" s="14777"/>
      <c r="J156" s="14778"/>
      <c r="K156" s="14779"/>
    </row>
    <row r="157" ht="24" customHeight="1">
      <c r="A157" s="14780"/>
      <c r="B157" s="14781"/>
      <c r="C157" s="14782" t="s">
        <v>81</v>
      </c>
      <c r="D157" s="7442">
        <v>0</v>
      </c>
      <c r="E157" s="14783" t="s">
        <v>654</v>
      </c>
      <c r="F157" s="14784">
        <v>6</v>
      </c>
      <c r="G157" s="14785"/>
      <c r="H157" s="14786" t="s">
        <v>655</v>
      </c>
      <c r="I157" s="14787"/>
      <c r="J157" s="14788"/>
      <c r="K157" s="14789"/>
    </row>
    <row r="158" ht="24" customHeight="1">
      <c r="A158" s="14790"/>
      <c r="B158" s="14791"/>
      <c r="C158" s="14792" t="s">
        <v>734</v>
      </c>
      <c r="D158" s="7442">
        <f>D157-D156</f>
        <v>0</v>
      </c>
      <c r="E158" s="14793"/>
      <c r="F158" s="14794"/>
      <c r="G158" s="14795"/>
      <c r="H158" s="14796"/>
      <c r="I158" s="14797"/>
      <c r="J158" s="14798"/>
      <c r="K158" s="14799"/>
    </row>
    <row r="159" ht="24" customHeight="1">
      <c r="A159" s="14800"/>
      <c r="B159" s="14801"/>
      <c r="C159" s="14802" t="s">
        <v>735</v>
      </c>
      <c r="D159" s="7442">
        <f>IF(D156=0,0,D157/D156-1)*100</f>
        <v>0</v>
      </c>
      <c r="E159" s="14803"/>
      <c r="F159" s="14804"/>
      <c r="G159" s="14805"/>
      <c r="H159" s="14806"/>
      <c r="I159" s="14807"/>
      <c r="J159" s="14808"/>
      <c r="K159" s="14809"/>
    </row>
    <row r="160" ht="24" customHeight="1">
      <c r="A160" s="14810" t="s">
        <v>1098</v>
      </c>
      <c r="B160" s="14811" t="s">
        <v>803</v>
      </c>
      <c r="C160" s="14812" t="s">
        <v>662</v>
      </c>
      <c r="D160" s="7442">
        <v>0</v>
      </c>
      <c r="E160" s="14813" t="s">
        <v>654</v>
      </c>
      <c r="F160" s="14814">
        <v>6</v>
      </c>
      <c r="G160" s="14815"/>
      <c r="H160" s="14816" t="s">
        <v>655</v>
      </c>
      <c r="I160" s="14817"/>
      <c r="J160" s="14818"/>
      <c r="K160" s="14819"/>
    </row>
    <row r="161" ht="24" customHeight="1">
      <c r="A161" s="14820"/>
      <c r="B161" s="14821"/>
      <c r="C161" s="14822" t="s">
        <v>81</v>
      </c>
      <c r="D161" s="7442">
        <v>0</v>
      </c>
      <c r="E161" s="14823" t="s">
        <v>654</v>
      </c>
      <c r="F161" s="14824">
        <v>6</v>
      </c>
      <c r="G161" s="14825"/>
      <c r="H161" s="14826" t="s">
        <v>655</v>
      </c>
      <c r="I161" s="14827"/>
      <c r="J161" s="14828"/>
      <c r="K161" s="14829"/>
    </row>
    <row r="162" ht="24" customHeight="1">
      <c r="A162" s="14830"/>
      <c r="B162" s="14831"/>
      <c r="C162" s="14832" t="s">
        <v>734</v>
      </c>
      <c r="D162" s="7442">
        <f>D161-D160</f>
        <v>0</v>
      </c>
      <c r="E162" s="14833"/>
      <c r="F162" s="14834"/>
      <c r="G162" s="14835"/>
      <c r="H162" s="14836"/>
      <c r="I162" s="14837"/>
      <c r="J162" s="14838"/>
      <c r="K162" s="14839"/>
    </row>
    <row r="163" ht="24" customHeight="1">
      <c r="A163" s="14840"/>
      <c r="B163" s="14841"/>
      <c r="C163" s="14842" t="s">
        <v>735</v>
      </c>
      <c r="D163" s="7442">
        <f>IF(D160=0,0,D161/D160-1)*100</f>
        <v>0</v>
      </c>
      <c r="E163" s="14843"/>
      <c r="F163" s="14844"/>
      <c r="G163" s="14845"/>
      <c r="H163" s="14846"/>
      <c r="I163" s="14847"/>
      <c r="J163" s="14848"/>
      <c r="K163" s="14849"/>
    </row>
    <row r="164" ht="24" customHeight="1">
      <c r="A164" s="14850" t="s">
        <v>928</v>
      </c>
      <c r="B164" s="14851"/>
      <c r="C164" s="14852"/>
      <c r="D164" s="14853"/>
      <c r="E164" s="14854"/>
      <c r="F164" s="14855"/>
      <c r="G164" s="14856"/>
      <c r="H164" s="14857"/>
      <c r="I164" s="14858"/>
      <c r="J164" s="14859"/>
      <c r="K164" s="14860"/>
    </row>
    <row r="165" ht="24" customHeight="1">
      <c r="A165" s="14861" t="s">
        <v>805</v>
      </c>
      <c r="B165" s="14862" t="s">
        <v>737</v>
      </c>
      <c r="C165" s="14863" t="s">
        <v>662</v>
      </c>
      <c r="D165" s="7442">
        <v>0</v>
      </c>
      <c r="E165" s="14864"/>
      <c r="F165" s="14865"/>
      <c r="G165" s="14866"/>
      <c r="H165" s="14867"/>
      <c r="I165" s="14868"/>
      <c r="J165" s="14869"/>
      <c r="K165" s="14870"/>
    </row>
    <row r="166" ht="24" customHeight="1">
      <c r="A166" s="14871"/>
      <c r="B166" s="14872"/>
      <c r="C166" s="14873" t="s">
        <v>81</v>
      </c>
      <c r="D166" s="7442">
        <v>0</v>
      </c>
      <c r="E166" s="14874"/>
      <c r="F166" s="14875"/>
      <c r="G166" s="14876"/>
      <c r="H166" s="14877"/>
      <c r="I166" s="14878"/>
      <c r="J166" s="14879"/>
      <c r="K166" s="14880"/>
    </row>
    <row r="167" ht="24" customHeight="1">
      <c r="A167" s="14881"/>
      <c r="B167" s="14882"/>
      <c r="C167" s="14883" t="s">
        <v>734</v>
      </c>
      <c r="D167" s="7442">
        <f>D166-D165</f>
        <v>0</v>
      </c>
      <c r="E167" s="14884"/>
      <c r="F167" s="14885"/>
      <c r="G167" s="14886"/>
      <c r="H167" s="14887"/>
      <c r="I167" s="14888"/>
      <c r="J167" s="14889"/>
      <c r="K167" s="14890"/>
    </row>
    <row r="168" ht="24" customHeight="1">
      <c r="A168" s="14891"/>
      <c r="B168" s="14892"/>
      <c r="C168" s="14893" t="s">
        <v>735</v>
      </c>
      <c r="D168" s="7442">
        <f>IF(D165=0,0,D166/D165-1)*100</f>
        <v>0</v>
      </c>
      <c r="E168" s="14894" t="s">
        <v>654</v>
      </c>
      <c r="F168" s="14895">
        <v>0</v>
      </c>
      <c r="G168" s="14896">
        <v>10</v>
      </c>
      <c r="H168" s="14897" t="s">
        <v>655</v>
      </c>
      <c r="I168" s="14898"/>
      <c r="J168" s="14899"/>
      <c r="K168" s="14900"/>
    </row>
    <row r="169" ht="24" customHeight="1">
      <c r="A169" s="14901" t="s">
        <v>1013</v>
      </c>
      <c r="B169" s="14902" t="s">
        <v>737</v>
      </c>
      <c r="C169" s="14903" t="s">
        <v>662</v>
      </c>
      <c r="D169" s="7442">
        <v>0</v>
      </c>
      <c r="E169" s="14904"/>
      <c r="F169" s="14905"/>
      <c r="G169" s="14906"/>
      <c r="H169" s="14907"/>
      <c r="I169" s="14908"/>
      <c r="J169" s="14909"/>
      <c r="K169" s="14910"/>
    </row>
    <row r="170" ht="24" customHeight="1">
      <c r="A170" s="14911"/>
      <c r="B170" s="14912"/>
      <c r="C170" s="14913" t="s">
        <v>81</v>
      </c>
      <c r="D170" s="7442">
        <v>0</v>
      </c>
      <c r="E170" s="14914"/>
      <c r="F170" s="14915"/>
      <c r="G170" s="14916"/>
      <c r="H170" s="14917"/>
      <c r="I170" s="14918"/>
      <c r="J170" s="14919"/>
      <c r="K170" s="14920"/>
    </row>
    <row r="171" ht="24" customHeight="1">
      <c r="A171" s="14921"/>
      <c r="B171" s="14922"/>
      <c r="C171" s="14923" t="s">
        <v>734</v>
      </c>
      <c r="D171" s="7442">
        <f>D170-D169</f>
        <v>0</v>
      </c>
      <c r="E171" s="14924"/>
      <c r="F171" s="14925"/>
      <c r="G171" s="14926"/>
      <c r="H171" s="14927"/>
      <c r="I171" s="14928"/>
      <c r="J171" s="14929"/>
      <c r="K171" s="14930"/>
    </row>
    <row r="172" ht="24" customHeight="1">
      <c r="A172" s="14931"/>
      <c r="B172" s="14932"/>
      <c r="C172" s="14933" t="s">
        <v>735</v>
      </c>
      <c r="D172" s="7442">
        <f>IF(D169=0,0,D170/D169-1)*100</f>
        <v>0</v>
      </c>
      <c r="E172" s="14934" t="s">
        <v>654</v>
      </c>
      <c r="F172" s="14935">
        <v>0</v>
      </c>
      <c r="G172" s="14936">
        <v>10</v>
      </c>
      <c r="H172" s="14937" t="s">
        <v>655</v>
      </c>
      <c r="I172" s="14938"/>
      <c r="J172" s="14939"/>
      <c r="K172" s="14940"/>
    </row>
    <row r="173" ht="24" customHeight="1">
      <c r="A173" s="14941" t="s">
        <v>1099</v>
      </c>
      <c r="B173" s="14942" t="s">
        <v>1100</v>
      </c>
      <c r="C173" s="14943" t="s">
        <v>662</v>
      </c>
      <c r="D173" s="7920">
        <v>0</v>
      </c>
      <c r="E173" s="14944"/>
      <c r="F173" s="14945"/>
      <c r="G173" s="14946"/>
      <c r="H173" s="14947"/>
      <c r="I173" s="14948"/>
      <c r="J173" s="14949"/>
      <c r="K173" s="14950"/>
    </row>
    <row r="174" ht="24" customHeight="1">
      <c r="A174" s="14951"/>
      <c r="B174" s="14952"/>
      <c r="C174" s="14953" t="s">
        <v>81</v>
      </c>
      <c r="D174" s="7920">
        <v>0</v>
      </c>
      <c r="E174" s="14954"/>
      <c r="F174" s="14955"/>
      <c r="G174" s="14956"/>
      <c r="H174" s="14957"/>
      <c r="I174" s="14958"/>
      <c r="J174" s="14959"/>
      <c r="K174" s="14960"/>
    </row>
    <row r="175" ht="24" customHeight="1">
      <c r="A175" s="14961"/>
      <c r="B175" s="14962"/>
      <c r="C175" s="14963" t="s">
        <v>734</v>
      </c>
      <c r="D175" s="7920">
        <f>D174-D173</f>
        <v>0</v>
      </c>
      <c r="E175" s="14964"/>
      <c r="F175" s="14965"/>
      <c r="G175" s="14966"/>
      <c r="H175" s="14967"/>
      <c r="I175" s="14968"/>
      <c r="J175" s="14969"/>
      <c r="K175" s="14970"/>
    </row>
    <row r="176" ht="24" customHeight="1">
      <c r="A176" s="14971"/>
      <c r="B176" s="14972"/>
      <c r="C176" s="14973" t="s">
        <v>735</v>
      </c>
      <c r="D176" s="7941">
        <f>IF(D173=0,0,D175/D173)*100</f>
        <v>0</v>
      </c>
      <c r="E176" s="14974" t="s">
        <v>654</v>
      </c>
      <c r="F176" s="14975">
        <v>0</v>
      </c>
      <c r="G176" s="14976">
        <v>10</v>
      </c>
      <c r="H176" s="14977" t="s">
        <v>655</v>
      </c>
      <c r="I176" s="14978"/>
      <c r="J176" s="14979"/>
      <c r="K176" s="14980"/>
    </row>
    <row r="177" ht="24" customHeight="1">
      <c r="A177" s="14981" t="s">
        <v>1101</v>
      </c>
      <c r="B177" s="14982" t="s">
        <v>737</v>
      </c>
      <c r="C177" s="14983" t="s">
        <v>662</v>
      </c>
      <c r="D177" s="7952">
        <v>0</v>
      </c>
      <c r="E177" s="14984"/>
      <c r="F177" s="14985"/>
      <c r="G177" s="14986"/>
      <c r="H177" s="14987"/>
      <c r="I177" s="14988"/>
      <c r="J177" s="14989"/>
      <c r="K177" s="14990"/>
    </row>
    <row r="178" ht="24" customHeight="1">
      <c r="A178" s="14991"/>
      <c r="B178" s="14992"/>
      <c r="C178" s="14993" t="s">
        <v>81</v>
      </c>
      <c r="D178" s="7442">
        <v>0</v>
      </c>
      <c r="E178" s="14994"/>
      <c r="F178" s="14995"/>
      <c r="G178" s="14996"/>
      <c r="H178" s="14997"/>
      <c r="I178" s="14998"/>
      <c r="J178" s="14999"/>
      <c r="K178" s="15000"/>
    </row>
    <row r="179" ht="24" customHeight="1">
      <c r="A179" s="15001"/>
      <c r="B179" s="15002"/>
      <c r="C179" s="15003" t="s">
        <v>734</v>
      </c>
      <c r="D179" s="7442">
        <f>D178-D177</f>
        <v>0</v>
      </c>
      <c r="E179" s="15004"/>
      <c r="F179" s="15005"/>
      <c r="G179" s="15006"/>
      <c r="H179" s="15007"/>
      <c r="I179" s="15008"/>
      <c r="J179" s="15009"/>
      <c r="K179" s="15010"/>
    </row>
    <row r="180" ht="24" customHeight="1">
      <c r="A180" s="15011"/>
      <c r="B180" s="15012"/>
      <c r="C180" s="15013" t="s">
        <v>735</v>
      </c>
      <c r="D180" s="7442">
        <f>IF(D177=0,0,D178/D177-1)*100</f>
        <v>0</v>
      </c>
      <c r="E180" s="15014" t="s">
        <v>654</v>
      </c>
      <c r="F180" s="15015">
        <v>0</v>
      </c>
      <c r="G180" s="15016">
        <v>10</v>
      </c>
      <c r="H180" s="15017" t="s">
        <v>655</v>
      </c>
      <c r="I180" s="15018"/>
      <c r="J180" s="15019"/>
      <c r="K180" s="15020"/>
    </row>
    <row r="181" ht="24" customHeight="1">
      <c r="A181" s="15021" t="s">
        <v>1102</v>
      </c>
      <c r="B181" s="15022" t="s">
        <v>737</v>
      </c>
      <c r="C181" s="15023" t="s">
        <v>662</v>
      </c>
      <c r="D181" s="7442">
        <v>0</v>
      </c>
      <c r="E181" s="15024"/>
      <c r="F181" s="15025"/>
      <c r="G181" s="15026"/>
      <c r="H181" s="15027"/>
      <c r="I181" s="15028"/>
      <c r="J181" s="15029"/>
      <c r="K181" s="15030"/>
    </row>
    <row r="182" ht="24" customHeight="1">
      <c r="A182" s="15031"/>
      <c r="B182" s="15032"/>
      <c r="C182" s="15033" t="s">
        <v>81</v>
      </c>
      <c r="D182" s="7442">
        <v>0</v>
      </c>
      <c r="E182" s="15034"/>
      <c r="F182" s="15035"/>
      <c r="G182" s="15036"/>
      <c r="H182" s="15037"/>
      <c r="I182" s="15038"/>
      <c r="J182" s="15039"/>
      <c r="K182" s="15040"/>
    </row>
    <row r="183" ht="24" customHeight="1">
      <c r="A183" s="15041"/>
      <c r="B183" s="15042"/>
      <c r="C183" s="15043" t="s">
        <v>734</v>
      </c>
      <c r="D183" s="7442">
        <f>D182-D181</f>
        <v>0</v>
      </c>
      <c r="E183" s="15044"/>
      <c r="F183" s="15045"/>
      <c r="G183" s="15046"/>
      <c r="H183" s="15047"/>
      <c r="I183" s="15048"/>
      <c r="J183" s="15049"/>
      <c r="K183" s="15050"/>
    </row>
    <row r="184" ht="24" customHeight="1">
      <c r="A184" s="15051"/>
      <c r="B184" s="15052"/>
      <c r="C184" s="15053" t="s">
        <v>735</v>
      </c>
      <c r="D184" s="7941">
        <f>IF(D181=0,0,D182/D181-1)*100</f>
        <v>0</v>
      </c>
      <c r="E184" s="15054" t="s">
        <v>654</v>
      </c>
      <c r="F184" s="15055">
        <v>0</v>
      </c>
      <c r="G184" s="15056">
        <v>10</v>
      </c>
      <c r="H184" s="15057" t="s">
        <v>655</v>
      </c>
      <c r="I184" s="15058"/>
      <c r="J184" s="15059"/>
      <c r="K184" s="15060"/>
    </row>
    <row r="185" ht="24" customHeight="1">
      <c r="A185" s="15061" t="s">
        <v>1103</v>
      </c>
      <c r="B185" s="15062" t="s">
        <v>1104</v>
      </c>
      <c r="C185" s="15063" t="s">
        <v>662</v>
      </c>
      <c r="D185" s="13004">
        <v>0</v>
      </c>
      <c r="E185" s="15064"/>
      <c r="F185" s="15065"/>
      <c r="G185" s="15066"/>
      <c r="H185" s="15067"/>
      <c r="I185" s="15068"/>
      <c r="J185" s="15069"/>
      <c r="K185" s="15070"/>
    </row>
    <row r="186" ht="24" customHeight="1">
      <c r="A186" s="15071"/>
      <c r="B186" s="15072"/>
      <c r="C186" s="15073" t="s">
        <v>81</v>
      </c>
      <c r="D186" s="13004">
        <v>0</v>
      </c>
      <c r="E186" s="15074"/>
      <c r="F186" s="15075"/>
      <c r="G186" s="15076"/>
      <c r="H186" s="15077"/>
      <c r="I186" s="15078"/>
      <c r="J186" s="15079"/>
      <c r="K186" s="15080"/>
    </row>
    <row r="187" ht="24" customHeight="1">
      <c r="A187" s="15081"/>
      <c r="B187" s="15082"/>
      <c r="C187" s="15083" t="s">
        <v>734</v>
      </c>
      <c r="D187" s="13004">
        <f>D186-D185</f>
        <v>0</v>
      </c>
      <c r="E187" s="15084"/>
      <c r="F187" s="15085"/>
      <c r="G187" s="15086"/>
      <c r="H187" s="15087"/>
      <c r="I187" s="15088"/>
      <c r="J187" s="15089"/>
      <c r="K187" s="15090"/>
    </row>
    <row r="188" ht="24" customHeight="1">
      <c r="A188" s="15091"/>
      <c r="B188" s="15092"/>
      <c r="C188" s="15093" t="s">
        <v>735</v>
      </c>
      <c r="D188" s="8674">
        <f>IF(D185=0,0,D187/D185)*100</f>
        <v>0</v>
      </c>
      <c r="E188" s="15094" t="s">
        <v>654</v>
      </c>
      <c r="F188" s="15095">
        <v>0</v>
      </c>
      <c r="G188" s="15096">
        <v>10</v>
      </c>
      <c r="H188" s="15097" t="s">
        <v>655</v>
      </c>
      <c r="I188" s="15098"/>
      <c r="J188" s="15099"/>
      <c r="K188" s="15100"/>
    </row>
    <row r="189" ht="24" customHeight="1">
      <c r="A189" s="15101" t="s">
        <v>1105</v>
      </c>
      <c r="B189" s="15102" t="s">
        <v>1106</v>
      </c>
      <c r="C189" s="15103" t="s">
        <v>662</v>
      </c>
      <c r="D189" s="7952">
        <f>IF(D169=0,0,D181/D169*100)</f>
        <v>0</v>
      </c>
      <c r="E189" s="15104" t="s">
        <v>654</v>
      </c>
      <c r="F189" s="15105">
        <v>95</v>
      </c>
      <c r="G189" s="15106">
        <v>100</v>
      </c>
      <c r="H189" s="15107" t="s">
        <v>655</v>
      </c>
      <c r="I189" s="15108"/>
      <c r="J189" s="15109"/>
      <c r="K189" s="15110"/>
    </row>
    <row r="190" ht="24" customHeight="1">
      <c r="A190" s="15111"/>
      <c r="B190" s="15112"/>
      <c r="C190" s="15113" t="s">
        <v>81</v>
      </c>
      <c r="D190" s="7442">
        <f>IF(D170=0,0,D182/D170*100)</f>
        <v>0</v>
      </c>
      <c r="E190" s="15114" t="s">
        <v>654</v>
      </c>
      <c r="F190" s="15115">
        <v>95</v>
      </c>
      <c r="G190" s="15116">
        <v>100</v>
      </c>
      <c r="H190" s="15117" t="s">
        <v>655</v>
      </c>
      <c r="I190" s="15118"/>
      <c r="J190" s="15119"/>
      <c r="K190" s="15120"/>
    </row>
    <row r="191" ht="24" customHeight="1">
      <c r="A191" s="15121"/>
      <c r="B191" s="15122"/>
      <c r="C191" s="15123" t="s">
        <v>734</v>
      </c>
      <c r="D191" s="7442">
        <f>D190-D189</f>
        <v>0</v>
      </c>
      <c r="E191" s="15124"/>
      <c r="F191" s="15125"/>
      <c r="G191" s="15126"/>
      <c r="H191" s="15127" t="s">
        <v>655</v>
      </c>
      <c r="I191" s="15128"/>
      <c r="J191" s="15129"/>
      <c r="K191" s="15130"/>
    </row>
    <row r="192" ht="24" customHeight="1">
      <c r="A192" s="15131" t="s">
        <v>1107</v>
      </c>
      <c r="B192" s="15132" t="s">
        <v>976</v>
      </c>
      <c r="C192" s="15133" t="s">
        <v>662</v>
      </c>
      <c r="D192" s="15134">
        <v>0</v>
      </c>
      <c r="E192" s="15135"/>
      <c r="F192" s="15136"/>
      <c r="G192" s="15137"/>
      <c r="H192" s="15138"/>
      <c r="I192" s="15139"/>
      <c r="J192" s="15140"/>
      <c r="K192" s="15141"/>
    </row>
    <row r="193" ht="24" customHeight="1">
      <c r="A193" s="15142"/>
      <c r="B193" s="15143"/>
      <c r="C193" s="15144" t="s">
        <v>81</v>
      </c>
      <c r="D193" s="15145">
        <v>0</v>
      </c>
      <c r="E193" s="15146"/>
      <c r="F193" s="15147"/>
      <c r="G193" s="15148"/>
      <c r="H193" s="15149"/>
      <c r="I193" s="15150"/>
      <c r="J193" s="15151"/>
      <c r="K193" s="15152"/>
    </row>
    <row r="194" ht="24" customHeight="1">
      <c r="A194" s="15153"/>
      <c r="B194" s="15154"/>
      <c r="C194" s="15155" t="s">
        <v>734</v>
      </c>
      <c r="D194" s="7442">
        <f>D193-D192</f>
        <v>0</v>
      </c>
      <c r="E194" s="15156"/>
      <c r="F194" s="15157"/>
      <c r="G194" s="15158"/>
      <c r="H194" s="15159"/>
      <c r="I194" s="15160"/>
      <c r="J194" s="15161"/>
      <c r="K194" s="15162"/>
    </row>
    <row r="195" ht="24" customHeight="1">
      <c r="A195" s="15163"/>
      <c r="B195" s="15164"/>
      <c r="C195" s="15165" t="s">
        <v>735</v>
      </c>
      <c r="D195" s="7442">
        <f>IF(D192=0,0,D193/D192-1)*100</f>
        <v>0</v>
      </c>
      <c r="E195" s="15166" t="s">
        <v>654</v>
      </c>
      <c r="F195" s="15167">
        <v>0</v>
      </c>
      <c r="G195" s="15168">
        <v>10</v>
      </c>
      <c r="H195" s="15169" t="s">
        <v>655</v>
      </c>
      <c r="I195" s="15170"/>
      <c r="J195" s="15171"/>
      <c r="K195" s="15172"/>
    </row>
    <row r="196" ht="24" customHeight="1">
      <c r="A196" s="15173" t="s">
        <v>1108</v>
      </c>
      <c r="B196" s="15174" t="s">
        <v>976</v>
      </c>
      <c r="C196" s="15175" t="s">
        <v>662</v>
      </c>
      <c r="D196" s="15176">
        <v>0</v>
      </c>
      <c r="E196" s="15177"/>
      <c r="F196" s="15178"/>
      <c r="G196" s="15179"/>
      <c r="H196" s="15180"/>
      <c r="I196" s="15181"/>
      <c r="J196" s="15182"/>
      <c r="K196" s="15183"/>
    </row>
    <row r="197" ht="24" customHeight="1">
      <c r="A197" s="15184"/>
      <c r="B197" s="15185"/>
      <c r="C197" s="15186" t="s">
        <v>81</v>
      </c>
      <c r="D197" s="15187">
        <v>0</v>
      </c>
      <c r="E197" s="15188"/>
      <c r="F197" s="15189"/>
      <c r="G197" s="15190"/>
      <c r="H197" s="15191"/>
      <c r="I197" s="15192"/>
      <c r="J197" s="15193"/>
      <c r="K197" s="15194"/>
    </row>
    <row r="198" ht="24" customHeight="1">
      <c r="A198" s="15195"/>
      <c r="B198" s="15196"/>
      <c r="C198" s="15197" t="s">
        <v>734</v>
      </c>
      <c r="D198" s="7442">
        <f>D197-D196</f>
        <v>0</v>
      </c>
      <c r="E198" s="15198"/>
      <c r="F198" s="15199"/>
      <c r="G198" s="15200"/>
      <c r="H198" s="15201"/>
      <c r="I198" s="15202"/>
      <c r="J198" s="15203"/>
      <c r="K198" s="15204"/>
    </row>
    <row r="199" ht="24" customHeight="1">
      <c r="A199" s="15205"/>
      <c r="B199" s="15206"/>
      <c r="C199" s="15207" t="s">
        <v>735</v>
      </c>
      <c r="D199" s="7442">
        <f>IF(D196=0,0,D197/D196-1)*100</f>
        <v>0</v>
      </c>
      <c r="E199" s="15208" t="s">
        <v>654</v>
      </c>
      <c r="F199" s="15209">
        <v>0</v>
      </c>
      <c r="G199" s="15210">
        <v>10</v>
      </c>
      <c r="H199" s="15211" t="s">
        <v>655</v>
      </c>
      <c r="I199" s="15212"/>
      <c r="J199" s="15213"/>
      <c r="K199" s="15214"/>
    </row>
    <row r="200" ht="24" customHeight="1">
      <c r="A200" s="15215" t="s">
        <v>1109</v>
      </c>
      <c r="B200" s="15216" t="s">
        <v>976</v>
      </c>
      <c r="C200" s="15217" t="s">
        <v>662</v>
      </c>
      <c r="D200" s="15218">
        <v>0</v>
      </c>
      <c r="E200" s="15219"/>
      <c r="F200" s="15220"/>
      <c r="G200" s="15221"/>
      <c r="H200" s="15222"/>
      <c r="I200" s="15223"/>
      <c r="J200" s="15224"/>
      <c r="K200" s="15225"/>
    </row>
    <row r="201" ht="24" customHeight="1">
      <c r="A201" s="15226"/>
      <c r="B201" s="15227"/>
      <c r="C201" s="15228" t="s">
        <v>81</v>
      </c>
      <c r="D201" s="15229">
        <v>0</v>
      </c>
      <c r="E201" s="15230"/>
      <c r="F201" s="15231"/>
      <c r="G201" s="15232"/>
      <c r="H201" s="15233"/>
      <c r="I201" s="15234"/>
      <c r="J201" s="15235"/>
      <c r="K201" s="15236"/>
    </row>
    <row r="202" ht="24" customHeight="1">
      <c r="A202" s="15237"/>
      <c r="B202" s="15238"/>
      <c r="C202" s="15239" t="s">
        <v>734</v>
      </c>
      <c r="D202" s="7442">
        <f>D201-D200</f>
        <v>0</v>
      </c>
      <c r="E202" s="15240"/>
      <c r="F202" s="15241"/>
      <c r="G202" s="15242"/>
      <c r="H202" s="15243"/>
      <c r="I202" s="15244"/>
      <c r="J202" s="15245"/>
      <c r="K202" s="15246"/>
    </row>
    <row r="203" ht="24" customHeight="1">
      <c r="A203" s="15247"/>
      <c r="B203" s="15248"/>
      <c r="C203" s="15249" t="s">
        <v>735</v>
      </c>
      <c r="D203" s="7442">
        <f>IF(D200=0,0,D201/D200-1)*100</f>
        <v>0</v>
      </c>
      <c r="E203" s="15250" t="s">
        <v>654</v>
      </c>
      <c r="F203" s="15251">
        <v>-20</v>
      </c>
      <c r="G203" s="15252">
        <v>20</v>
      </c>
      <c r="H203" s="15253" t="s">
        <v>655</v>
      </c>
      <c r="I203" s="15254"/>
      <c r="J203" s="15255"/>
      <c r="K203" s="15256"/>
    </row>
    <row r="204" ht="24" customHeight="1">
      <c r="A204" s="15257" t="s">
        <v>1110</v>
      </c>
      <c r="B204" s="15258"/>
      <c r="C204" s="15259" t="s">
        <v>662</v>
      </c>
      <c r="D204" s="7442">
        <f>IF(D165=0,0,D200/D165*100)</f>
        <v>0</v>
      </c>
      <c r="E204" s="15260" t="s">
        <v>654</v>
      </c>
      <c r="F204" s="15261">
        <v>0</v>
      </c>
      <c r="G204" s="15262">
        <v>3</v>
      </c>
      <c r="H204" s="15263" t="s">
        <v>655</v>
      </c>
      <c r="I204" s="15264"/>
      <c r="J204" s="15265"/>
      <c r="K204" s="15266"/>
    </row>
    <row r="205" ht="24" customHeight="1">
      <c r="A205" s="15267"/>
      <c r="B205" s="15268"/>
      <c r="C205" s="15269" t="s">
        <v>81</v>
      </c>
      <c r="D205" s="7442">
        <f>IF(D166=0,0,D201/D166*100)</f>
        <v>0</v>
      </c>
      <c r="E205" s="15270" t="s">
        <v>654</v>
      </c>
      <c r="F205" s="15271">
        <v>0</v>
      </c>
      <c r="G205" s="15272">
        <v>3</v>
      </c>
      <c r="H205" s="15273" t="s">
        <v>655</v>
      </c>
      <c r="I205" s="15274"/>
      <c r="J205" s="15275"/>
      <c r="K205" s="15276"/>
    </row>
    <row r="206" ht="24" customHeight="1">
      <c r="A206" s="15277" t="s">
        <v>1111</v>
      </c>
      <c r="B206" s="15278" t="s">
        <v>976</v>
      </c>
      <c r="C206" s="15279" t="s">
        <v>662</v>
      </c>
      <c r="D206" s="15280">
        <v>0</v>
      </c>
      <c r="E206" s="15281"/>
      <c r="F206" s="15282"/>
      <c r="G206" s="15283"/>
      <c r="H206" s="15284"/>
      <c r="I206" s="15285"/>
      <c r="J206" s="15286"/>
      <c r="K206" s="15287"/>
    </row>
    <row r="207" ht="24" customHeight="1">
      <c r="A207" s="15288"/>
      <c r="B207" s="15289"/>
      <c r="C207" s="15290" t="s">
        <v>81</v>
      </c>
      <c r="D207" s="15291">
        <v>0</v>
      </c>
      <c r="E207" s="15292"/>
      <c r="F207" s="15293"/>
      <c r="G207" s="15294"/>
      <c r="H207" s="15295"/>
      <c r="I207" s="15296"/>
      <c r="J207" s="15297"/>
      <c r="K207" s="15298"/>
    </row>
    <row r="208" ht="24" customHeight="1">
      <c r="A208" s="15299"/>
      <c r="B208" s="15300"/>
      <c r="C208" s="15301" t="s">
        <v>734</v>
      </c>
      <c r="D208" s="7442">
        <f>D207-D206</f>
        <v>0</v>
      </c>
      <c r="E208" s="15302"/>
      <c r="F208" s="15303"/>
      <c r="G208" s="15304"/>
      <c r="H208" s="15305"/>
      <c r="I208" s="15306"/>
      <c r="J208" s="15307"/>
      <c r="K208" s="15308"/>
    </row>
    <row r="209" ht="24" customHeight="1">
      <c r="A209" s="15309"/>
      <c r="B209" s="15310"/>
      <c r="C209" s="15311" t="s">
        <v>735</v>
      </c>
      <c r="D209" s="7442">
        <f>IF(D206=0,0,D207/D206-1)*100</f>
        <v>0</v>
      </c>
      <c r="E209" s="15312" t="s">
        <v>654</v>
      </c>
      <c r="F209" s="15313">
        <v>-20</v>
      </c>
      <c r="G209" s="15314">
        <v>20</v>
      </c>
      <c r="H209" s="15315" t="s">
        <v>655</v>
      </c>
      <c r="I209" s="15316"/>
      <c r="J209" s="15317"/>
      <c r="K209" s="15318"/>
    </row>
    <row r="210" ht="24" customHeight="1">
      <c r="A210" s="15319" t="s">
        <v>1112</v>
      </c>
      <c r="B210" s="15320"/>
      <c r="C210" s="15321" t="s">
        <v>662</v>
      </c>
      <c r="D210" s="7442">
        <f>IF(D165=0,0,D206/D165*100)</f>
        <v>0</v>
      </c>
      <c r="E210" s="15322" t="s">
        <v>654</v>
      </c>
      <c r="F210" s="15323">
        <v>0</v>
      </c>
      <c r="G210" s="15324">
        <v>3</v>
      </c>
      <c r="H210" s="15325" t="s">
        <v>655</v>
      </c>
      <c r="I210" s="15326"/>
      <c r="J210" s="15327"/>
      <c r="K210" s="15328"/>
    </row>
    <row r="211" ht="24" customHeight="1">
      <c r="A211" s="15329"/>
      <c r="B211" s="15330"/>
      <c r="C211" s="15331" t="s">
        <v>81</v>
      </c>
      <c r="D211" s="7442">
        <f>IF(D166=0,0,D207/D166*100)</f>
        <v>0</v>
      </c>
      <c r="E211" s="15332" t="s">
        <v>654</v>
      </c>
      <c r="F211" s="15333">
        <v>0</v>
      </c>
      <c r="G211" s="15334">
        <v>3</v>
      </c>
      <c r="H211" s="15335" t="s">
        <v>655</v>
      </c>
      <c r="I211" s="15336"/>
      <c r="J211" s="15337"/>
      <c r="K211" s="15338"/>
    </row>
    <row r="212" ht="24" customHeight="1">
      <c r="A212" s="15339" t="s">
        <v>1113</v>
      </c>
      <c r="B212" s="15340" t="s">
        <v>976</v>
      </c>
      <c r="C212" s="15341" t="s">
        <v>662</v>
      </c>
      <c r="D212" s="15342">
        <v>0</v>
      </c>
      <c r="E212" s="15343"/>
      <c r="F212" s="15344"/>
      <c r="G212" s="15345"/>
      <c r="H212" s="15346"/>
      <c r="I212" s="15347"/>
      <c r="J212" s="15348"/>
      <c r="K212" s="15349"/>
    </row>
    <row r="213" ht="24" customHeight="1">
      <c r="A213" s="15350"/>
      <c r="B213" s="15351"/>
      <c r="C213" s="15352" t="s">
        <v>81</v>
      </c>
      <c r="D213" s="15353">
        <v>0</v>
      </c>
      <c r="E213" s="15354"/>
      <c r="F213" s="15355"/>
      <c r="G213" s="15356"/>
      <c r="H213" s="15357"/>
      <c r="I213" s="15358"/>
      <c r="J213" s="15359"/>
      <c r="K213" s="15360"/>
    </row>
    <row r="214" ht="24" customHeight="1">
      <c r="A214" s="15361"/>
      <c r="B214" s="15362"/>
      <c r="C214" s="15363" t="s">
        <v>734</v>
      </c>
      <c r="D214" s="7442">
        <f>D213-D212</f>
        <v>0</v>
      </c>
      <c r="E214" s="15364"/>
      <c r="F214" s="15365"/>
      <c r="G214" s="15366"/>
      <c r="H214" s="15367"/>
      <c r="I214" s="15368"/>
      <c r="J214" s="15369"/>
      <c r="K214" s="15370"/>
    </row>
    <row r="215" ht="24" customHeight="1">
      <c r="A215" s="15371"/>
      <c r="B215" s="15372"/>
      <c r="C215" s="15373" t="s">
        <v>735</v>
      </c>
      <c r="D215" s="7442">
        <f>IF(D212=0,0,D213/D212-1)*100</f>
        <v>0</v>
      </c>
      <c r="E215" s="15374" t="s">
        <v>654</v>
      </c>
      <c r="F215" s="15375">
        <v>0</v>
      </c>
      <c r="G215" s="15376">
        <v>10</v>
      </c>
      <c r="H215" s="15377" t="s">
        <v>655</v>
      </c>
      <c r="I215" s="15378"/>
      <c r="J215" s="15379"/>
      <c r="K215" s="15380"/>
    </row>
    <row r="216" ht="24" customHeight="1">
      <c r="A216" s="15381" t="s">
        <v>1114</v>
      </c>
      <c r="B216" s="15382" t="s">
        <v>976</v>
      </c>
      <c r="C216" s="15383" t="s">
        <v>662</v>
      </c>
      <c r="D216" s="15384">
        <v>0</v>
      </c>
      <c r="E216" s="15385"/>
      <c r="F216" s="15386"/>
      <c r="G216" s="15387"/>
      <c r="H216" s="15388"/>
      <c r="I216" s="15389"/>
      <c r="J216" s="15390"/>
      <c r="K216" s="15391"/>
    </row>
    <row r="217" ht="24" customHeight="1">
      <c r="A217" s="15392"/>
      <c r="B217" s="15393"/>
      <c r="C217" s="15394" t="s">
        <v>81</v>
      </c>
      <c r="D217" s="15395">
        <v>0</v>
      </c>
      <c r="E217" s="15396"/>
      <c r="F217" s="15397"/>
      <c r="G217" s="15398"/>
      <c r="H217" s="15399"/>
      <c r="I217" s="15400"/>
      <c r="J217" s="15401"/>
      <c r="K217" s="15402"/>
    </row>
    <row r="218" ht="24" customHeight="1">
      <c r="A218" s="15403"/>
      <c r="B218" s="15404"/>
      <c r="C218" s="15405" t="s">
        <v>734</v>
      </c>
      <c r="D218" s="7442">
        <f>D217-D216</f>
        <v>0</v>
      </c>
      <c r="E218" s="15406"/>
      <c r="F218" s="15407"/>
      <c r="G218" s="15408"/>
      <c r="H218" s="15409"/>
      <c r="I218" s="15410"/>
      <c r="J218" s="15411"/>
      <c r="K218" s="15412"/>
    </row>
    <row r="219" ht="24" customHeight="1">
      <c r="A219" s="15413"/>
      <c r="B219" s="15414"/>
      <c r="C219" s="15415" t="s">
        <v>735</v>
      </c>
      <c r="D219" s="7442">
        <f>IF(D216=0,0,D217/D216-1)*100</f>
        <v>0</v>
      </c>
      <c r="E219" s="15416"/>
      <c r="F219" s="15417"/>
      <c r="G219" s="15418"/>
      <c r="H219" s="15419"/>
      <c r="I219" s="15420"/>
      <c r="J219" s="15421"/>
      <c r="K219" s="15422"/>
    </row>
    <row r="220" ht="24" customHeight="1">
      <c r="A220" s="15423" t="s">
        <v>1115</v>
      </c>
      <c r="B220" s="15424" t="s">
        <v>737</v>
      </c>
      <c r="C220" s="15425" t="s">
        <v>662</v>
      </c>
      <c r="D220" s="7442">
        <v>0</v>
      </c>
      <c r="E220" s="15426"/>
      <c r="F220" s="15427"/>
      <c r="G220" s="15428"/>
      <c r="H220" s="15429"/>
      <c r="I220" s="15430"/>
      <c r="J220" s="15431"/>
      <c r="K220" s="15432"/>
    </row>
    <row r="221" ht="24" customHeight="1">
      <c r="A221" s="15433"/>
      <c r="B221" s="15434"/>
      <c r="C221" s="15435" t="s">
        <v>81</v>
      </c>
      <c r="D221" s="7442">
        <v>0</v>
      </c>
      <c r="E221" s="15436"/>
      <c r="F221" s="15437"/>
      <c r="G221" s="15438"/>
      <c r="H221" s="15439"/>
      <c r="I221" s="15440"/>
      <c r="J221" s="15441"/>
      <c r="K221" s="15442"/>
    </row>
    <row r="222" ht="24" customHeight="1">
      <c r="A222" s="15443"/>
      <c r="B222" s="15444"/>
      <c r="C222" s="15445" t="s">
        <v>734</v>
      </c>
      <c r="D222" s="7442">
        <f>D221-D220</f>
        <v>0</v>
      </c>
      <c r="E222" s="15446"/>
      <c r="F222" s="15447"/>
      <c r="G222" s="15448"/>
      <c r="H222" s="15449"/>
      <c r="I222" s="15450"/>
      <c r="J222" s="15451"/>
      <c r="K222" s="15452"/>
    </row>
    <row r="223" ht="24" customHeight="1">
      <c r="A223" s="15453"/>
      <c r="B223" s="15454"/>
      <c r="C223" s="15455" t="s">
        <v>735</v>
      </c>
      <c r="D223" s="7442">
        <f>IF(D220=0,0,D221/D220-1)*100</f>
        <v>0</v>
      </c>
      <c r="E223" s="15456" t="s">
        <v>654</v>
      </c>
      <c r="F223" s="15457">
        <v>5</v>
      </c>
      <c r="G223" s="15458">
        <v>20</v>
      </c>
      <c r="H223" s="15459" t="s">
        <v>655</v>
      </c>
      <c r="I223" s="15460"/>
      <c r="J223" s="15461"/>
      <c r="K223" s="15462"/>
    </row>
    <row r="224" ht="24" customHeight="1">
      <c r="A224" s="15463" t="s">
        <v>1116</v>
      </c>
      <c r="B224" s="15464" t="s">
        <v>1117</v>
      </c>
      <c r="C224" s="15465" t="s">
        <v>662</v>
      </c>
      <c r="D224" s="7442">
        <v>0</v>
      </c>
      <c r="E224" s="15466"/>
      <c r="F224" s="15467"/>
      <c r="G224" s="15468"/>
      <c r="H224" s="15469"/>
      <c r="I224" s="15470"/>
      <c r="J224" s="15471"/>
      <c r="K224" s="15472"/>
    </row>
    <row r="225" ht="24" customHeight="1">
      <c r="A225" s="15473"/>
      <c r="B225" s="15474"/>
      <c r="C225" s="15475" t="s">
        <v>81</v>
      </c>
      <c r="D225" s="7442">
        <v>0</v>
      </c>
      <c r="E225" s="15476"/>
      <c r="F225" s="15477"/>
      <c r="G225" s="15478"/>
      <c r="H225" s="15479"/>
      <c r="I225" s="15480"/>
      <c r="J225" s="15481"/>
      <c r="K225" s="15482"/>
    </row>
    <row r="226" ht="24" customHeight="1">
      <c r="A226" s="15483"/>
      <c r="B226" s="15484"/>
      <c r="C226" s="15485" t="s">
        <v>734</v>
      </c>
      <c r="D226" s="7442">
        <f>D225-D224</f>
        <v>0</v>
      </c>
      <c r="E226" s="15486"/>
      <c r="F226" s="15487"/>
      <c r="G226" s="15488"/>
      <c r="H226" s="15489"/>
      <c r="I226" s="15490"/>
      <c r="J226" s="15491"/>
      <c r="K226" s="15492"/>
    </row>
    <row r="227" ht="24" customHeight="1">
      <c r="A227" s="15493"/>
      <c r="B227" s="15494"/>
      <c r="C227" s="15495" t="s">
        <v>735</v>
      </c>
      <c r="D227" s="7442">
        <f>IF(D224=0,0,D225/D224-1)*100</f>
        <v>0</v>
      </c>
      <c r="E227" s="15496" t="s">
        <v>654</v>
      </c>
      <c r="F227" s="15497">
        <v>5</v>
      </c>
      <c r="G227" s="15498">
        <v>20</v>
      </c>
      <c r="H227" s="15499" t="s">
        <v>655</v>
      </c>
      <c r="I227" s="15500"/>
      <c r="J227" s="15501"/>
      <c r="K227" s="15502"/>
    </row>
    <row r="228" ht="24" customHeight="1">
      <c r="A228" s="15503" t="s">
        <v>1118</v>
      </c>
      <c r="B228" s="15504" t="s">
        <v>838</v>
      </c>
      <c r="C228" s="15505" t="s">
        <v>662</v>
      </c>
      <c r="D228" s="7442">
        <f>IF(D181=0,0,D220/D181)</f>
        <v>0</v>
      </c>
      <c r="E228" s="15506"/>
      <c r="F228" s="15507"/>
      <c r="G228" s="15508"/>
      <c r="H228" s="15509"/>
      <c r="I228" s="15510"/>
      <c r="J228" s="15511"/>
      <c r="K228" s="15512"/>
    </row>
    <row r="229" ht="24" customHeight="1">
      <c r="A229" s="15513"/>
      <c r="B229" s="15514"/>
      <c r="C229" s="15515" t="s">
        <v>81</v>
      </c>
      <c r="D229" s="7442">
        <f>IF(D182=0,0,D221/D182)</f>
        <v>0</v>
      </c>
      <c r="E229" s="15516"/>
      <c r="F229" s="15517"/>
      <c r="G229" s="15518"/>
      <c r="H229" s="15519"/>
      <c r="I229" s="15520"/>
      <c r="J229" s="15521"/>
      <c r="K229" s="15522"/>
    </row>
    <row r="230" ht="24" customHeight="1">
      <c r="A230" s="15523"/>
      <c r="B230" s="15524"/>
      <c r="C230" s="15525" t="s">
        <v>734</v>
      </c>
      <c r="D230" s="7442">
        <f>D229-D228</f>
        <v>0</v>
      </c>
      <c r="E230" s="15526"/>
      <c r="F230" s="15527"/>
      <c r="G230" s="15528"/>
      <c r="H230" s="15529"/>
      <c r="I230" s="15530"/>
      <c r="J230" s="15531"/>
      <c r="K230" s="15532"/>
    </row>
    <row r="231" ht="24" customHeight="1">
      <c r="A231" s="15533"/>
      <c r="B231" s="15534"/>
      <c r="C231" s="15535" t="s">
        <v>735</v>
      </c>
      <c r="D231" s="7442">
        <f>IF(D228=0,0,D229/D228-1)*100</f>
        <v>0</v>
      </c>
      <c r="E231" s="15536" t="s">
        <v>654</v>
      </c>
      <c r="F231" s="15537">
        <v>5</v>
      </c>
      <c r="G231" s="15538">
        <v>20</v>
      </c>
      <c r="H231" s="15539" t="s">
        <v>655</v>
      </c>
      <c r="I231" s="15540"/>
      <c r="J231" s="15541"/>
      <c r="K231" s="15542"/>
    </row>
    <row r="232" ht="24" customHeight="1">
      <c r="A232" s="15543" t="s">
        <v>1119</v>
      </c>
      <c r="B232" s="15544" t="s">
        <v>1120</v>
      </c>
      <c r="C232" s="15545" t="s">
        <v>662</v>
      </c>
      <c r="D232" s="7442">
        <v>0</v>
      </c>
      <c r="E232" s="15546" t="s">
        <v>654</v>
      </c>
      <c r="F232" s="15547">
        <v>60</v>
      </c>
      <c r="G232" s="15548">
        <v>300</v>
      </c>
      <c r="H232" s="15549" t="s">
        <v>655</v>
      </c>
      <c r="I232" s="15550"/>
      <c r="J232" s="15551"/>
      <c r="K232" s="15552"/>
    </row>
    <row r="233" ht="24" customHeight="1">
      <c r="A233" s="15553"/>
      <c r="B233" s="15554"/>
      <c r="C233" s="15555" t="s">
        <v>81</v>
      </c>
      <c r="D233" s="7442">
        <v>0</v>
      </c>
      <c r="E233" s="15556" t="s">
        <v>654</v>
      </c>
      <c r="F233" s="15557">
        <v>60</v>
      </c>
      <c r="G233" s="15558">
        <v>300</v>
      </c>
      <c r="H233" s="15559" t="s">
        <v>655</v>
      </c>
      <c r="I233" s="15560"/>
      <c r="J233" s="15561"/>
      <c r="K233" s="15562"/>
    </row>
    <row r="234" ht="24" customHeight="1">
      <c r="A234" s="15563"/>
      <c r="B234" s="15564"/>
      <c r="C234" s="15565" t="s">
        <v>734</v>
      </c>
      <c r="D234" s="7442">
        <f>D233-D232</f>
        <v>0</v>
      </c>
      <c r="E234" s="15566"/>
      <c r="F234" s="15567"/>
      <c r="G234" s="15568"/>
      <c r="H234" s="15569"/>
      <c r="I234" s="15570"/>
      <c r="J234" s="15571"/>
      <c r="K234" s="15572"/>
    </row>
    <row r="235" ht="24" customHeight="1">
      <c r="A235" s="15573"/>
      <c r="B235" s="15574"/>
      <c r="C235" s="15575" t="s">
        <v>735</v>
      </c>
      <c r="D235" s="7442">
        <f>IF(D232=0,0,D233/D232-1)*100</f>
        <v>0</v>
      </c>
      <c r="E235" s="15576"/>
      <c r="F235" s="15577"/>
      <c r="G235" s="15578"/>
      <c r="H235" s="15579"/>
      <c r="I235" s="15580"/>
      <c r="J235" s="15581"/>
      <c r="K235" s="15582"/>
    </row>
    <row r="236" ht="24" customHeight="1">
      <c r="A236" s="15583" t="s">
        <v>944</v>
      </c>
      <c r="B236" s="15584"/>
      <c r="C236" s="15585"/>
      <c r="D236" s="15586"/>
      <c r="E236" s="15587"/>
      <c r="F236" s="15588"/>
      <c r="G236" s="15589"/>
      <c r="H236" s="15590"/>
      <c r="I236" s="15591"/>
      <c r="J236" s="15592"/>
      <c r="K236" s="15593"/>
    </row>
    <row r="237" ht="24" customHeight="1">
      <c r="A237" s="15594" t="s">
        <v>1121</v>
      </c>
      <c r="B237" s="15595" t="s">
        <v>1122</v>
      </c>
      <c r="C237" s="15596" t="s">
        <v>662</v>
      </c>
      <c r="D237" s="7442">
        <f>IF(D220=0,0,D19/D220)*100</f>
        <v>0</v>
      </c>
      <c r="E237" s="15597"/>
      <c r="F237" s="15598"/>
      <c r="G237" s="15599"/>
      <c r="H237" s="15600"/>
      <c r="I237" s="15601"/>
      <c r="J237" s="15602"/>
      <c r="K237" s="15603"/>
    </row>
    <row r="238" ht="24" customHeight="1">
      <c r="A238" s="15604"/>
      <c r="B238" s="15605"/>
      <c r="C238" s="15606" t="s">
        <v>81</v>
      </c>
      <c r="D238" s="7442">
        <f>IF(D221=0,0,D20/D221)*100</f>
        <v>0</v>
      </c>
      <c r="E238" s="15607"/>
      <c r="F238" s="15608"/>
      <c r="G238" s="15609"/>
      <c r="H238" s="15610"/>
      <c r="I238" s="15611"/>
      <c r="J238" s="15612"/>
      <c r="K238" s="15613"/>
    </row>
    <row r="239" ht="24" customHeight="1">
      <c r="A239" s="15614"/>
      <c r="B239" s="15615"/>
      <c r="C239" s="15616" t="s">
        <v>734</v>
      </c>
      <c r="D239" s="7442">
        <f>D238-D237</f>
        <v>0</v>
      </c>
      <c r="E239" s="15617"/>
      <c r="F239" s="15618"/>
      <c r="G239" s="15619"/>
      <c r="H239" s="15620"/>
      <c r="I239" s="15621"/>
      <c r="J239" s="15622"/>
      <c r="K239" s="15623"/>
    </row>
    <row r="240" ht="24" customHeight="1">
      <c r="A240" s="15624" t="s">
        <v>1123</v>
      </c>
      <c r="B240" s="15625" t="s">
        <v>1124</v>
      </c>
      <c r="C240" s="15626" t="s">
        <v>662</v>
      </c>
      <c r="D240" s="7442">
        <v>0</v>
      </c>
      <c r="E240" s="15627" t="s">
        <v>654</v>
      </c>
      <c r="F240" s="15628">
        <v>5</v>
      </c>
      <c r="G240" s="15629">
        <v>13</v>
      </c>
      <c r="H240" s="15630" t="s">
        <v>655</v>
      </c>
      <c r="I240" s="15631"/>
      <c r="J240" s="15632"/>
      <c r="K240" s="15633"/>
    </row>
    <row r="241" ht="24" customHeight="1">
      <c r="A241" s="15634"/>
      <c r="B241" s="15635"/>
      <c r="C241" s="15636" t="s">
        <v>81</v>
      </c>
      <c r="D241" s="7442">
        <v>0</v>
      </c>
      <c r="E241" s="15637" t="s">
        <v>654</v>
      </c>
      <c r="F241" s="15638">
        <v>5</v>
      </c>
      <c r="G241" s="15639">
        <v>13</v>
      </c>
      <c r="H241" s="15640" t="s">
        <v>655</v>
      </c>
      <c r="I241" s="15641"/>
      <c r="J241" s="15642"/>
      <c r="K241" s="15643"/>
    </row>
    <row r="242" ht="24" customHeight="1">
      <c r="A242" s="15644"/>
      <c r="B242" s="15645"/>
      <c r="C242" s="15646" t="s">
        <v>734</v>
      </c>
      <c r="D242" s="7442">
        <f>D241-D240</f>
        <v>0</v>
      </c>
      <c r="E242" s="15647" t="s">
        <v>654</v>
      </c>
      <c r="F242" s="15648">
        <v>-1</v>
      </c>
      <c r="G242" s="15649">
        <v>1</v>
      </c>
      <c r="H242" s="15650" t="s">
        <v>655</v>
      </c>
      <c r="I242" s="15651"/>
      <c r="J242" s="15652"/>
      <c r="K242" s="15653"/>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A34"/>
    <mergeCell ref="B31:B34"/>
    <mergeCell ref="A35:A38"/>
    <mergeCell ref="B35:B38"/>
    <mergeCell ref="A39:A42"/>
    <mergeCell ref="B39:B42"/>
    <mergeCell ref="A43:A48"/>
    <mergeCell ref="B43:B48"/>
    <mergeCell ref="A49:A52"/>
    <mergeCell ref="B49:B52"/>
    <mergeCell ref="A53:A55"/>
    <mergeCell ref="B53:B55"/>
    <mergeCell ref="A56:A59"/>
    <mergeCell ref="B56:B59"/>
    <mergeCell ref="A60:A63"/>
    <mergeCell ref="B60:B63"/>
    <mergeCell ref="A64:A65"/>
    <mergeCell ref="B64:B65"/>
    <mergeCell ref="A66:I66"/>
    <mergeCell ref="A67:A70"/>
    <mergeCell ref="B67:B70"/>
    <mergeCell ref="A71:A74"/>
    <mergeCell ref="B71:B74"/>
    <mergeCell ref="A75:A78"/>
    <mergeCell ref="B75:B78"/>
    <mergeCell ref="A79:A82"/>
    <mergeCell ref="B79:B82"/>
    <mergeCell ref="A83:A86"/>
    <mergeCell ref="B83:B86"/>
    <mergeCell ref="A87:A90"/>
    <mergeCell ref="B87:B90"/>
    <mergeCell ref="A91:A94"/>
    <mergeCell ref="B91:B94"/>
    <mergeCell ref="A95:A98"/>
    <mergeCell ref="B95:B98"/>
    <mergeCell ref="A99:A102"/>
    <mergeCell ref="B99:B102"/>
    <mergeCell ref="A103:A106"/>
    <mergeCell ref="B103:B106"/>
    <mergeCell ref="A107:A110"/>
    <mergeCell ref="B107:B110"/>
    <mergeCell ref="A111:A114"/>
    <mergeCell ref="B111:B114"/>
    <mergeCell ref="A115:A118"/>
    <mergeCell ref="B115:B118"/>
    <mergeCell ref="A119:A122"/>
    <mergeCell ref="B119:B122"/>
    <mergeCell ref="A123:A126"/>
    <mergeCell ref="B123:B126"/>
    <mergeCell ref="A127:A130"/>
    <mergeCell ref="B127:B130"/>
    <mergeCell ref="A131:A134"/>
    <mergeCell ref="B131:B134"/>
    <mergeCell ref="A135:A138"/>
    <mergeCell ref="B135:B138"/>
    <mergeCell ref="A139:I139"/>
    <mergeCell ref="A140:A143"/>
    <mergeCell ref="B140:B143"/>
    <mergeCell ref="A144:A147"/>
    <mergeCell ref="B144:B147"/>
    <mergeCell ref="A148:A151"/>
    <mergeCell ref="B148:B151"/>
    <mergeCell ref="A152:A155"/>
    <mergeCell ref="B152:B155"/>
    <mergeCell ref="A156:A159"/>
    <mergeCell ref="B156:B159"/>
    <mergeCell ref="A160:A163"/>
    <mergeCell ref="B160:B163"/>
    <mergeCell ref="A164:I164"/>
    <mergeCell ref="A165:A168"/>
    <mergeCell ref="B165:B168"/>
    <mergeCell ref="A169:A172"/>
    <mergeCell ref="B169:B172"/>
    <mergeCell ref="A173:A176"/>
    <mergeCell ref="B173:B176"/>
    <mergeCell ref="A177:A180"/>
    <mergeCell ref="B177:B180"/>
    <mergeCell ref="A181:A184"/>
    <mergeCell ref="B181:B184"/>
    <mergeCell ref="A185:A188"/>
    <mergeCell ref="B185:B188"/>
    <mergeCell ref="A189:A191"/>
    <mergeCell ref="B189:B191"/>
    <mergeCell ref="A192:A195"/>
    <mergeCell ref="B192:B195"/>
    <mergeCell ref="A196:A199"/>
    <mergeCell ref="B196:B199"/>
    <mergeCell ref="A200:A203"/>
    <mergeCell ref="B200:B203"/>
    <mergeCell ref="A204:A205"/>
    <mergeCell ref="B204:B205"/>
    <mergeCell ref="A206:A209"/>
    <mergeCell ref="B206:B209"/>
    <mergeCell ref="A210:A211"/>
    <mergeCell ref="B210:B211"/>
    <mergeCell ref="A212:A215"/>
    <mergeCell ref="B212:B215"/>
    <mergeCell ref="A216:A219"/>
    <mergeCell ref="B216:B219"/>
    <mergeCell ref="A220:A223"/>
    <mergeCell ref="B220:B223"/>
    <mergeCell ref="A224:A227"/>
    <mergeCell ref="B224:B227"/>
    <mergeCell ref="A228:A231"/>
    <mergeCell ref="B228:B231"/>
    <mergeCell ref="A232:A235"/>
    <mergeCell ref="B232:B235"/>
    <mergeCell ref="A236:I236"/>
    <mergeCell ref="A237:A239"/>
    <mergeCell ref="B237:B239"/>
    <mergeCell ref="A240:A242"/>
    <mergeCell ref="B240:B242"/>
  </mergeCells>
  <pageMargins left="1.18110236220472" right="1.18110236220472" top="1.18110236220472" bottom="1.18110236220472" header="0.51181" footer="0.51181"/>
  <pageSetup paperSize="9" pageOrder="overThenDown" orientation="portrait" errors="blank"/>
</worksheet>
</file>

<file path=xl/worksheets/sheet26.xml><?xml version="1.0" encoding="utf-8"?>
<worksheet xmlns="http://schemas.openxmlformats.org/spreadsheetml/2006/main" xmlns:r="http://schemas.openxmlformats.org/officeDocument/2006/relationships">
  <dimension ref="A1:K67"/>
  <sheetViews>
    <sheetView topLeftCell="A1" zoomScaleNormal="100" zoomScalePageLayoutView="60" workbookViewId="0">
      <pane topLeftCell="F37" activePane="bottomRight" state="frozen"/>
      <selection activeCell="A1" sqref="A1"/>
    </sheetView>
  </sheetViews>
  <sheetFormatPr defaultColWidth="8" defaultRowHeight="14.25"/>
  <cols>
    <col min="1" max="1" width="31.4078431372549" style="16"/>
    <col min="2" max="2" width="22.9450980392157" style="16"/>
    <col min="3" max="3" width="27.2470588235294" style="16"/>
    <col min="4" max="4" width="26.8156862745098" style="16"/>
    <col min="5" max="5" width="5.73333333333333" style="16"/>
    <col min="6" max="6" width="7.45490196078431" style="16"/>
    <col min="7" max="7" width="8.74509803921569" style="16"/>
    <col min="8" max="8" width="6.73725490196078" style="16"/>
    <col min="9" max="9" width="31.4078431372549" style="16"/>
    <col min="10" max="10" width="31.4078431372549" style="16"/>
    <col min="11" max="11" width="31.4078431372549" style="16"/>
  </cols>
  <sheetData>
    <row r="1" ht="31.5" customHeight="1">
      <c r="A1" s="15654" t="s">
        <v>1125</v>
      </c>
      <c r="B1" s="15655"/>
      <c r="C1" s="15656"/>
      <c r="D1" s="15657"/>
      <c r="E1" s="15658"/>
      <c r="F1" s="15659"/>
      <c r="G1" s="15660"/>
      <c r="H1" s="15661"/>
      <c r="I1" s="15662"/>
      <c r="J1" s="15663"/>
      <c r="K1" s="15664"/>
    </row>
    <row r="2" ht="12" customHeight="1">
      <c r="A2" s="15665" t="s">
        <v>1126</v>
      </c>
      <c r="B2" s="15666"/>
      <c r="C2" s="15667"/>
      <c r="D2" s="15668"/>
      <c r="E2" s="15669"/>
      <c r="F2" s="15670"/>
      <c r="G2" s="15671"/>
      <c r="H2" s="15672"/>
      <c r="I2" s="15673"/>
      <c r="J2" s="15674"/>
      <c r="K2" s="15675"/>
    </row>
    <row r="3" ht="16.5" customHeight="1">
      <c r="A3" s="15676" t="s">
        <v>50</v>
      </c>
      <c r="B3" s="15677"/>
      <c r="C3" s="15678"/>
      <c r="D3" s="15679"/>
      <c r="E3" s="15680"/>
      <c r="F3" s="15681"/>
      <c r="G3" s="15682"/>
      <c r="H3" s="15683"/>
      <c r="I3" s="15684"/>
      <c r="J3" s="15685"/>
      <c r="K3" s="15686" t="s">
        <v>636</v>
      </c>
    </row>
    <row r="4" ht="12.75" customHeight="1">
      <c r="A4" s="15687" t="s">
        <v>355</v>
      </c>
      <c r="B4" s="15688" t="s">
        <v>637</v>
      </c>
      <c r="C4" s="15689" t="s">
        <v>638</v>
      </c>
      <c r="D4" s="15690" t="s">
        <v>639</v>
      </c>
      <c r="E4" s="15691" t="s">
        <v>640</v>
      </c>
      <c r="F4" s="15692" t="s">
        <v>641</v>
      </c>
      <c r="G4" s="15693"/>
      <c r="H4" s="15694" t="s">
        <v>642</v>
      </c>
      <c r="I4" s="15695" t="s">
        <v>643</v>
      </c>
      <c r="J4" s="15696" t="s">
        <v>644</v>
      </c>
      <c r="K4" s="15697" t="s">
        <v>645</v>
      </c>
    </row>
    <row r="5" ht="12.75" customHeight="1">
      <c r="A5" s="15698"/>
      <c r="B5" s="15699"/>
      <c r="C5" s="15700"/>
      <c r="D5" s="15701"/>
      <c r="E5" s="15702"/>
      <c r="F5" s="15703" t="s">
        <v>646</v>
      </c>
      <c r="G5" s="15704" t="s">
        <v>647</v>
      </c>
      <c r="H5" s="15705"/>
      <c r="I5" s="15706"/>
      <c r="J5" s="15707"/>
      <c r="K5" s="15708"/>
    </row>
    <row r="6" ht="22.5" customHeight="1">
      <c r="A6" s="15709" t="s">
        <v>648</v>
      </c>
      <c r="B6" s="15710"/>
      <c r="C6" s="15711"/>
      <c r="D6" s="15712"/>
      <c r="E6" s="15713"/>
      <c r="F6" s="15714"/>
      <c r="G6" s="15715"/>
      <c r="H6" s="15716"/>
      <c r="I6" s="15717"/>
      <c r="J6" s="15718"/>
      <c r="K6" s="15719"/>
    </row>
    <row r="7" ht="22.5" customHeight="1">
      <c r="A7" s="15720" t="s">
        <v>862</v>
      </c>
      <c r="B7" s="15721" t="s">
        <v>650</v>
      </c>
      <c r="C7" s="15722" t="s">
        <v>651</v>
      </c>
      <c r="D7" s="7442">
        <v>0</v>
      </c>
      <c r="E7" s="15723"/>
      <c r="F7" s="15724"/>
      <c r="G7" s="15725"/>
      <c r="H7" s="15726"/>
      <c r="I7" s="15727"/>
      <c r="J7" s="15728"/>
      <c r="K7" s="15729"/>
    </row>
    <row r="8" ht="22.5" customHeight="1">
      <c r="A8" s="15730"/>
      <c r="B8" s="15731"/>
      <c r="C8" s="15732" t="s">
        <v>652</v>
      </c>
      <c r="D8" s="7442">
        <v>0</v>
      </c>
      <c r="E8" s="15733"/>
      <c r="F8" s="15734"/>
      <c r="G8" s="15735"/>
      <c r="H8" s="15736"/>
      <c r="I8" s="15737"/>
      <c r="J8" s="15738"/>
      <c r="K8" s="15739"/>
    </row>
    <row r="9" ht="22.5" customHeight="1">
      <c r="A9" s="15740"/>
      <c r="B9" s="15741"/>
      <c r="C9" s="15742" t="s">
        <v>653</v>
      </c>
      <c r="D9" s="7941">
        <f>D8-D7</f>
        <v>0</v>
      </c>
      <c r="E9" s="15743" t="s">
        <v>654</v>
      </c>
      <c r="F9" s="15744">
        <v>0</v>
      </c>
      <c r="G9" s="15745">
        <v>0</v>
      </c>
      <c r="H9" s="15746" t="s">
        <v>655</v>
      </c>
      <c r="I9" s="15747"/>
      <c r="J9" s="15748"/>
      <c r="K9" s="15749"/>
    </row>
    <row r="10" ht="22.5" customHeight="1">
      <c r="A10" s="15750" t="s">
        <v>656</v>
      </c>
      <c r="B10" s="15751" t="s">
        <v>657</v>
      </c>
      <c r="C10" s="15752" t="s">
        <v>658</v>
      </c>
      <c r="D10" s="8726">
        <v>0</v>
      </c>
      <c r="E10" s="15753"/>
      <c r="F10" s="15754"/>
      <c r="G10" s="15755"/>
      <c r="H10" s="15756"/>
      <c r="I10" s="15757"/>
      <c r="J10" s="15758"/>
      <c r="K10" s="15759"/>
    </row>
    <row r="11" ht="22.5" customHeight="1">
      <c r="A11" s="15760"/>
      <c r="B11" s="15761"/>
      <c r="C11" s="15762" t="s">
        <v>659</v>
      </c>
      <c r="D11" s="15763">
        <v>0</v>
      </c>
      <c r="E11" s="15764"/>
      <c r="F11" s="15765"/>
      <c r="G11" s="15766"/>
      <c r="H11" s="15767"/>
      <c r="I11" s="15768"/>
      <c r="J11" s="15769"/>
      <c r="K11" s="15770"/>
    </row>
    <row r="12" ht="22.5" customHeight="1">
      <c r="A12" s="15771"/>
      <c r="B12" s="15772"/>
      <c r="C12" s="15773" t="s">
        <v>653</v>
      </c>
      <c r="D12" s="8726">
        <f>D11-D10</f>
        <v>0</v>
      </c>
      <c r="E12" s="15774" t="s">
        <v>654</v>
      </c>
      <c r="F12" s="15775">
        <v>0</v>
      </c>
      <c r="G12" s="15776">
        <v>0</v>
      </c>
      <c r="H12" s="15777" t="s">
        <v>655</v>
      </c>
      <c r="I12" s="15778"/>
      <c r="J12" s="15779"/>
      <c r="K12" s="15780"/>
    </row>
    <row r="13" ht="22.5" customHeight="1">
      <c r="A13" s="15781" t="s">
        <v>660</v>
      </c>
      <c r="B13" s="15782" t="s">
        <v>661</v>
      </c>
      <c r="C13" s="15783" t="s">
        <v>1127</v>
      </c>
      <c r="D13" s="7952">
        <v>0</v>
      </c>
      <c r="E13" s="15784"/>
      <c r="F13" s="15785"/>
      <c r="G13" s="15786"/>
      <c r="H13" s="15787"/>
      <c r="I13" s="15788"/>
      <c r="J13" s="15789"/>
      <c r="K13" s="15790"/>
    </row>
    <row r="14" ht="22.5" customHeight="1">
      <c r="A14" s="15791"/>
      <c r="B14" s="15792"/>
      <c r="C14" s="15793" t="s">
        <v>663</v>
      </c>
      <c r="D14" s="15794">
        <v>0</v>
      </c>
      <c r="E14" s="15795"/>
      <c r="F14" s="15796"/>
      <c r="G14" s="15797"/>
      <c r="H14" s="15798"/>
      <c r="I14" s="15799"/>
      <c r="J14" s="15800"/>
      <c r="K14" s="15801"/>
    </row>
    <row r="15" ht="22.5" customHeight="1">
      <c r="A15" s="15802"/>
      <c r="B15" s="15803"/>
      <c r="C15" s="15804" t="s">
        <v>653</v>
      </c>
      <c r="D15" s="7442">
        <f>D13-D14</f>
        <v>0</v>
      </c>
      <c r="E15" s="15805" t="s">
        <v>654</v>
      </c>
      <c r="F15" s="15806">
        <v>0</v>
      </c>
      <c r="G15" s="15807"/>
      <c r="H15" s="15808" t="s">
        <v>655</v>
      </c>
      <c r="I15" s="15809"/>
      <c r="J15" s="15810"/>
      <c r="K15" s="15811"/>
    </row>
    <row r="16" ht="22.5" customHeight="1">
      <c r="A16" s="15812" t="s">
        <v>677</v>
      </c>
      <c r="B16" s="15813"/>
      <c r="C16" s="15814"/>
      <c r="D16" s="15815"/>
      <c r="E16" s="15816"/>
      <c r="F16" s="15817"/>
      <c r="G16" s="15818"/>
      <c r="H16" s="15819"/>
      <c r="I16" s="15820"/>
      <c r="J16" s="15821"/>
      <c r="K16" s="15822"/>
    </row>
    <row r="17" ht="22.5" customHeight="1">
      <c r="A17" s="15823" t="s">
        <v>1041</v>
      </c>
      <c r="B17" s="15824" t="s">
        <v>737</v>
      </c>
      <c r="C17" s="15825" t="s">
        <v>680</v>
      </c>
      <c r="D17" s="7442">
        <v>0</v>
      </c>
      <c r="E17" s="15826"/>
      <c r="F17" s="15827"/>
      <c r="G17" s="15828"/>
      <c r="H17" s="15829"/>
      <c r="I17" s="15830"/>
      <c r="J17" s="15831"/>
      <c r="K17" s="15832"/>
    </row>
    <row r="18" ht="22.5" customHeight="1">
      <c r="A18" s="15833"/>
      <c r="B18" s="15834"/>
      <c r="C18" s="15835" t="s">
        <v>662</v>
      </c>
      <c r="D18" s="7442">
        <v>0</v>
      </c>
      <c r="E18" s="15836"/>
      <c r="F18" s="15837"/>
      <c r="G18" s="15838"/>
      <c r="H18" s="15839"/>
      <c r="I18" s="15840"/>
      <c r="J18" s="15841"/>
      <c r="K18" s="15842"/>
    </row>
    <row r="19" ht="22.5" customHeight="1">
      <c r="A19" s="15843"/>
      <c r="B19" s="15844"/>
      <c r="C19" s="15845" t="s">
        <v>681</v>
      </c>
      <c r="D19" s="7442">
        <f>IF(D17=0,0,D18/D17)*100</f>
        <v>0</v>
      </c>
      <c r="E19" s="15846" t="s">
        <v>654</v>
      </c>
      <c r="F19" s="15847">
        <v>95</v>
      </c>
      <c r="G19" s="15848">
        <v>105</v>
      </c>
      <c r="H19" s="15849" t="s">
        <v>655</v>
      </c>
      <c r="I19" s="15850"/>
      <c r="J19" s="15851"/>
      <c r="K19" s="15852"/>
    </row>
    <row r="20" ht="22.5" customHeight="1">
      <c r="A20" s="15853" t="s">
        <v>682</v>
      </c>
      <c r="B20" s="15854" t="s">
        <v>737</v>
      </c>
      <c r="C20" s="15855" t="s">
        <v>680</v>
      </c>
      <c r="D20" s="7442">
        <v>0</v>
      </c>
      <c r="E20" s="15856"/>
      <c r="F20" s="15857"/>
      <c r="G20" s="15858"/>
      <c r="H20" s="15859"/>
      <c r="I20" s="15860"/>
      <c r="J20" s="15861"/>
      <c r="K20" s="15862"/>
    </row>
    <row r="21" ht="22.5" customHeight="1">
      <c r="A21" s="15863"/>
      <c r="B21" s="15864"/>
      <c r="C21" s="15865" t="s">
        <v>662</v>
      </c>
      <c r="D21" s="7442">
        <v>0</v>
      </c>
      <c r="E21" s="15866"/>
      <c r="F21" s="15867"/>
      <c r="G21" s="15868"/>
      <c r="H21" s="15869"/>
      <c r="I21" s="15870"/>
      <c r="J21" s="15871"/>
      <c r="K21" s="15872"/>
    </row>
    <row r="22" ht="22.5" customHeight="1">
      <c r="A22" s="15873"/>
      <c r="B22" s="15874"/>
      <c r="C22" s="15875" t="s">
        <v>681</v>
      </c>
      <c r="D22" s="7442">
        <f>IF(D20=0,0,D21/D20)*100</f>
        <v>0</v>
      </c>
      <c r="E22" s="15876" t="s">
        <v>654</v>
      </c>
      <c r="F22" s="15877">
        <v>95</v>
      </c>
      <c r="G22" s="15878">
        <v>105</v>
      </c>
      <c r="H22" s="15879" t="s">
        <v>655</v>
      </c>
      <c r="I22" s="15880"/>
      <c r="J22" s="15881"/>
      <c r="K22" s="15882"/>
    </row>
    <row r="23" ht="22.5" customHeight="1">
      <c r="A23" s="15883" t="s">
        <v>1042</v>
      </c>
      <c r="B23" s="15884" t="s">
        <v>737</v>
      </c>
      <c r="C23" s="15885" t="s">
        <v>680</v>
      </c>
      <c r="D23" s="7442">
        <v>0</v>
      </c>
      <c r="E23" s="15886"/>
      <c r="F23" s="15887"/>
      <c r="G23" s="15888"/>
      <c r="H23" s="15889"/>
      <c r="I23" s="15890"/>
      <c r="J23" s="15891"/>
      <c r="K23" s="15892"/>
    </row>
    <row r="24" ht="22.5" customHeight="1">
      <c r="A24" s="15893"/>
      <c r="B24" s="15894"/>
      <c r="C24" s="15895" t="s">
        <v>662</v>
      </c>
      <c r="D24" s="7442">
        <v>0</v>
      </c>
      <c r="E24" s="15896"/>
      <c r="F24" s="15897"/>
      <c r="G24" s="15898"/>
      <c r="H24" s="15899"/>
      <c r="I24" s="15900"/>
      <c r="J24" s="15901"/>
      <c r="K24" s="15902"/>
    </row>
    <row r="25" ht="22.5" customHeight="1">
      <c r="A25" s="15903"/>
      <c r="B25" s="15904"/>
      <c r="C25" s="15905" t="s">
        <v>681</v>
      </c>
      <c r="D25" s="7442">
        <f>IF(D23=0,0,D24/D23)*100</f>
        <v>0</v>
      </c>
      <c r="E25" s="15906" t="s">
        <v>654</v>
      </c>
      <c r="F25" s="15907">
        <v>95</v>
      </c>
      <c r="G25" s="15908">
        <v>105</v>
      </c>
      <c r="H25" s="15909" t="s">
        <v>655</v>
      </c>
      <c r="I25" s="15910"/>
      <c r="J25" s="15911"/>
      <c r="K25" s="15912"/>
    </row>
    <row r="26" ht="22.5" customHeight="1">
      <c r="A26" s="15913" t="s">
        <v>1128</v>
      </c>
      <c r="B26" s="15914" t="s">
        <v>737</v>
      </c>
      <c r="C26" s="15915" t="s">
        <v>680</v>
      </c>
      <c r="D26" s="7442">
        <v>0</v>
      </c>
      <c r="E26" s="15916"/>
      <c r="F26" s="15917"/>
      <c r="G26" s="15918"/>
      <c r="H26" s="15919"/>
      <c r="I26" s="15920"/>
      <c r="J26" s="15921"/>
      <c r="K26" s="15922"/>
    </row>
    <row r="27" ht="22.5" customHeight="1">
      <c r="A27" s="15923"/>
      <c r="B27" s="15924"/>
      <c r="C27" s="15925" t="s">
        <v>662</v>
      </c>
      <c r="D27" s="7442">
        <v>0</v>
      </c>
      <c r="E27" s="15926"/>
      <c r="F27" s="15927"/>
      <c r="G27" s="15928"/>
      <c r="H27" s="15929"/>
      <c r="I27" s="15930"/>
      <c r="J27" s="15931"/>
      <c r="K27" s="15932"/>
    </row>
    <row r="28" ht="22.5" customHeight="1">
      <c r="A28" s="15933"/>
      <c r="B28" s="15934"/>
      <c r="C28" s="15935" t="s">
        <v>681</v>
      </c>
      <c r="D28" s="7442">
        <f>IF(D26=0,0,D27/D26)*100</f>
        <v>0</v>
      </c>
      <c r="E28" s="15936" t="s">
        <v>654</v>
      </c>
      <c r="F28" s="15937">
        <v>95</v>
      </c>
      <c r="G28" s="15938">
        <v>105</v>
      </c>
      <c r="H28" s="15939" t="s">
        <v>655</v>
      </c>
      <c r="I28" s="15940"/>
      <c r="J28" s="15941"/>
      <c r="K28" s="15942"/>
    </row>
    <row r="29" ht="22.5" customHeight="1">
      <c r="A29" s="15943" t="s">
        <v>685</v>
      </c>
      <c r="B29" s="15944"/>
      <c r="C29" s="15945"/>
      <c r="D29" s="15946"/>
      <c r="E29" s="15947"/>
      <c r="F29" s="15948"/>
      <c r="G29" s="15949"/>
      <c r="H29" s="15950"/>
      <c r="I29" s="15951"/>
      <c r="J29" s="15952"/>
      <c r="K29" s="15953"/>
    </row>
    <row r="30" ht="22.5" customHeight="1">
      <c r="A30" s="15954" t="s">
        <v>1043</v>
      </c>
      <c r="B30" s="15955" t="s">
        <v>737</v>
      </c>
      <c r="C30" s="15956" t="s">
        <v>687</v>
      </c>
      <c r="D30" s="7442">
        <v>0</v>
      </c>
      <c r="E30" s="15957"/>
      <c r="F30" s="15958"/>
      <c r="G30" s="15959"/>
      <c r="H30" s="15960"/>
      <c r="I30" s="15961"/>
      <c r="J30" s="15962"/>
      <c r="K30" s="15963"/>
    </row>
    <row r="31" ht="22.5" customHeight="1">
      <c r="A31" s="15964"/>
      <c r="B31" s="15965"/>
      <c r="C31" s="15966" t="s">
        <v>662</v>
      </c>
      <c r="D31" s="7442">
        <v>0</v>
      </c>
      <c r="E31" s="15967"/>
      <c r="F31" s="15968"/>
      <c r="G31" s="15969"/>
      <c r="H31" s="15970"/>
      <c r="I31" s="15971"/>
      <c r="J31" s="15972"/>
      <c r="K31" s="15973"/>
    </row>
    <row r="32" ht="22.5" customHeight="1">
      <c r="A32" s="15974"/>
      <c r="B32" s="15975"/>
      <c r="C32" s="15976" t="s">
        <v>688</v>
      </c>
      <c r="D32" s="7442">
        <f>IF(D31=0,0,D30/D31)*100</f>
        <v>0</v>
      </c>
      <c r="E32" s="15977" t="s">
        <v>654</v>
      </c>
      <c r="F32" s="15978">
        <v>65</v>
      </c>
      <c r="G32" s="15979">
        <v>80</v>
      </c>
      <c r="H32" s="15980" t="s">
        <v>655</v>
      </c>
      <c r="I32" s="15981"/>
      <c r="J32" s="15982"/>
      <c r="K32" s="15983"/>
    </row>
    <row r="33" ht="22.5" customHeight="1">
      <c r="A33" s="15984" t="s">
        <v>689</v>
      </c>
      <c r="B33" s="15985" t="s">
        <v>737</v>
      </c>
      <c r="C33" s="15986" t="s">
        <v>687</v>
      </c>
      <c r="D33" s="7442">
        <v>0</v>
      </c>
      <c r="E33" s="15987"/>
      <c r="F33" s="15988"/>
      <c r="G33" s="15989"/>
      <c r="H33" s="15990"/>
      <c r="I33" s="15991"/>
      <c r="J33" s="15992"/>
      <c r="K33" s="15993"/>
    </row>
    <row r="34" ht="22.5" customHeight="1">
      <c r="A34" s="15994"/>
      <c r="B34" s="15995"/>
      <c r="C34" s="15996" t="s">
        <v>360</v>
      </c>
      <c r="D34" s="7442">
        <v>0</v>
      </c>
      <c r="E34" s="15997"/>
      <c r="F34" s="15998"/>
      <c r="G34" s="15999"/>
      <c r="H34" s="16000"/>
      <c r="I34" s="16001"/>
      <c r="J34" s="16002"/>
      <c r="K34" s="16003"/>
    </row>
    <row r="35" ht="22.5" customHeight="1">
      <c r="A35" s="16004"/>
      <c r="B35" s="16005"/>
      <c r="C35" s="16006" t="s">
        <v>688</v>
      </c>
      <c r="D35" s="7442">
        <f>IF(D34=0,0,D33/D34)*100</f>
        <v>0</v>
      </c>
      <c r="E35" s="16007" t="s">
        <v>654</v>
      </c>
      <c r="F35" s="16008">
        <v>75</v>
      </c>
      <c r="G35" s="16009">
        <v>100</v>
      </c>
      <c r="H35" s="16010" t="s">
        <v>655</v>
      </c>
      <c r="I35" s="16011"/>
      <c r="J35" s="16012"/>
      <c r="K35" s="16013"/>
    </row>
    <row r="36" ht="22.5" customHeight="1">
      <c r="A36" s="16014" t="s">
        <v>1044</v>
      </c>
      <c r="B36" s="16015" t="s">
        <v>737</v>
      </c>
      <c r="C36" s="16016" t="s">
        <v>687</v>
      </c>
      <c r="D36" s="7442">
        <v>0</v>
      </c>
      <c r="E36" s="16017"/>
      <c r="F36" s="16018"/>
      <c r="G36" s="16019"/>
      <c r="H36" s="16020"/>
      <c r="I36" s="16021"/>
      <c r="J36" s="16022"/>
      <c r="K36" s="16023"/>
    </row>
    <row r="37" ht="22.5" customHeight="1">
      <c r="A37" s="16024"/>
      <c r="B37" s="16025"/>
      <c r="C37" s="16026" t="s">
        <v>662</v>
      </c>
      <c r="D37" s="7442">
        <v>0</v>
      </c>
      <c r="E37" s="16027"/>
      <c r="F37" s="16028"/>
      <c r="G37" s="16029"/>
      <c r="H37" s="16030"/>
      <c r="I37" s="16031"/>
      <c r="J37" s="16032"/>
      <c r="K37" s="16033"/>
    </row>
    <row r="38" ht="22.5" customHeight="1">
      <c r="A38" s="16034"/>
      <c r="B38" s="16035"/>
      <c r="C38" s="16036" t="s">
        <v>688</v>
      </c>
      <c r="D38" s="7442">
        <f>IF(D37=0,0,D36/D37)*100</f>
        <v>0</v>
      </c>
      <c r="E38" s="16037" t="s">
        <v>654</v>
      </c>
      <c r="F38" s="16038">
        <v>65</v>
      </c>
      <c r="G38" s="16039">
        <v>80</v>
      </c>
      <c r="H38" s="16040" t="s">
        <v>655</v>
      </c>
      <c r="I38" s="16041"/>
      <c r="J38" s="16042"/>
      <c r="K38" s="16043"/>
    </row>
    <row r="39" ht="22.5" customHeight="1">
      <c r="A39" s="16044" t="s">
        <v>1129</v>
      </c>
      <c r="B39" s="16045" t="s">
        <v>737</v>
      </c>
      <c r="C39" s="16046" t="s">
        <v>687</v>
      </c>
      <c r="D39" s="7442">
        <v>0</v>
      </c>
      <c r="E39" s="16047"/>
      <c r="F39" s="16048"/>
      <c r="G39" s="16049"/>
      <c r="H39" s="16050"/>
      <c r="I39" s="16051"/>
      <c r="J39" s="16052"/>
      <c r="K39" s="16053"/>
    </row>
    <row r="40" ht="22.5" customHeight="1">
      <c r="A40" s="16054"/>
      <c r="B40" s="16055"/>
      <c r="C40" s="16056" t="s">
        <v>662</v>
      </c>
      <c r="D40" s="7442">
        <v>0</v>
      </c>
      <c r="E40" s="16057"/>
      <c r="F40" s="16058"/>
      <c r="G40" s="16059"/>
      <c r="H40" s="16060"/>
      <c r="I40" s="16061"/>
      <c r="J40" s="16062"/>
      <c r="K40" s="16063"/>
    </row>
    <row r="41" ht="22.5" customHeight="1">
      <c r="A41" s="16064"/>
      <c r="B41" s="16065"/>
      <c r="C41" s="16066" t="s">
        <v>688</v>
      </c>
      <c r="D41" s="7442">
        <f>IF(D40=0,0,D39/D40)*100</f>
        <v>0</v>
      </c>
      <c r="E41" s="16067" t="s">
        <v>654</v>
      </c>
      <c r="F41" s="16068">
        <v>65</v>
      </c>
      <c r="G41" s="16069">
        <v>100</v>
      </c>
      <c r="H41" s="16070" t="s">
        <v>655</v>
      </c>
      <c r="I41" s="16071"/>
      <c r="J41" s="16072"/>
      <c r="K41" s="16073"/>
    </row>
    <row r="42" ht="22.5" customHeight="1">
      <c r="A42" s="16074" t="s">
        <v>1130</v>
      </c>
      <c r="B42" s="16075" t="s">
        <v>737</v>
      </c>
      <c r="C42" s="16076" t="s">
        <v>687</v>
      </c>
      <c r="D42" s="7442">
        <v>0</v>
      </c>
      <c r="E42" s="16077"/>
      <c r="F42" s="16078"/>
      <c r="G42" s="16079"/>
      <c r="H42" s="16080"/>
      <c r="I42" s="16081"/>
      <c r="J42" s="16082"/>
      <c r="K42" s="16083"/>
    </row>
    <row r="43" ht="22.5" customHeight="1">
      <c r="A43" s="16084"/>
      <c r="B43" s="16085"/>
      <c r="C43" s="16086" t="s">
        <v>662</v>
      </c>
      <c r="D43" s="7442">
        <v>0</v>
      </c>
      <c r="E43" s="16087"/>
      <c r="F43" s="16088"/>
      <c r="G43" s="16089"/>
      <c r="H43" s="16090"/>
      <c r="I43" s="16091"/>
      <c r="J43" s="16092"/>
      <c r="K43" s="16093"/>
    </row>
    <row r="44" ht="22.5" customHeight="1">
      <c r="A44" s="16094"/>
      <c r="B44" s="16095"/>
      <c r="C44" s="16096" t="s">
        <v>688</v>
      </c>
      <c r="D44" s="7442">
        <f>IF(D43=0,0,D42/D43)*100</f>
        <v>0</v>
      </c>
      <c r="E44" s="16097" t="s">
        <v>654</v>
      </c>
      <c r="F44" s="16098">
        <v>90</v>
      </c>
      <c r="G44" s="16099">
        <v>105</v>
      </c>
      <c r="H44" s="16100" t="s">
        <v>655</v>
      </c>
      <c r="I44" s="16101"/>
      <c r="J44" s="16102"/>
      <c r="K44" s="16103"/>
    </row>
    <row r="45" ht="22.5" customHeight="1">
      <c r="A45" s="16104" t="s">
        <v>1131</v>
      </c>
      <c r="B45" s="16105" t="s">
        <v>737</v>
      </c>
      <c r="C45" s="16106" t="s">
        <v>687</v>
      </c>
      <c r="D45" s="7442">
        <v>0</v>
      </c>
      <c r="E45" s="16107"/>
      <c r="F45" s="16108"/>
      <c r="G45" s="16109"/>
      <c r="H45" s="16110"/>
      <c r="I45" s="16111"/>
      <c r="J45" s="16112"/>
      <c r="K45" s="16113"/>
    </row>
    <row r="46" ht="22.5" customHeight="1">
      <c r="A46" s="16114"/>
      <c r="B46" s="16115"/>
      <c r="C46" s="16116" t="s">
        <v>662</v>
      </c>
      <c r="D46" s="7442">
        <v>0</v>
      </c>
      <c r="E46" s="16117"/>
      <c r="F46" s="16118"/>
      <c r="G46" s="16119"/>
      <c r="H46" s="16120"/>
      <c r="I46" s="16121"/>
      <c r="J46" s="16122"/>
      <c r="K46" s="16123"/>
    </row>
    <row r="47" ht="22.5" customHeight="1">
      <c r="A47" s="16124"/>
      <c r="B47" s="16125"/>
      <c r="C47" s="16126" t="s">
        <v>688</v>
      </c>
      <c r="D47" s="7442">
        <f>IF(D46=0,0,D45/D46)*100</f>
        <v>0</v>
      </c>
      <c r="E47" s="16127" t="s">
        <v>654</v>
      </c>
      <c r="F47" s="16128">
        <v>90</v>
      </c>
      <c r="G47" s="16129">
        <v>105</v>
      </c>
      <c r="H47" s="16130" t="s">
        <v>655</v>
      </c>
      <c r="I47" s="16131"/>
      <c r="J47" s="16132"/>
      <c r="K47" s="16133"/>
    </row>
    <row r="48" ht="22.5" customHeight="1">
      <c r="A48" s="16134" t="s">
        <v>703</v>
      </c>
      <c r="B48" s="16135"/>
      <c r="C48" s="16136"/>
      <c r="D48" s="16137"/>
      <c r="E48" s="16138"/>
      <c r="F48" s="16139"/>
      <c r="G48" s="16140"/>
      <c r="H48" s="16141"/>
      <c r="I48" s="16142"/>
      <c r="J48" s="16143"/>
      <c r="K48" s="16144"/>
    </row>
    <row r="49" ht="22.5" customHeight="1">
      <c r="A49" s="16145" t="s">
        <v>1049</v>
      </c>
      <c r="B49" s="16146" t="s">
        <v>737</v>
      </c>
      <c r="C49" s="16147" t="s">
        <v>706</v>
      </c>
      <c r="D49" s="7442">
        <v>0</v>
      </c>
      <c r="E49" s="16148"/>
      <c r="F49" s="16149"/>
      <c r="G49" s="16150"/>
      <c r="H49" s="16151"/>
      <c r="I49" s="16152"/>
      <c r="J49" s="16153"/>
      <c r="K49" s="16154"/>
    </row>
    <row r="50" ht="22.5" customHeight="1">
      <c r="A50" s="16155"/>
      <c r="B50" s="16156"/>
      <c r="C50" s="16157" t="s">
        <v>662</v>
      </c>
      <c r="D50" s="7442">
        <v>0</v>
      </c>
      <c r="E50" s="16158"/>
      <c r="F50" s="16159"/>
      <c r="G50" s="16160"/>
      <c r="H50" s="16161"/>
      <c r="I50" s="16162"/>
      <c r="J50" s="16163"/>
      <c r="K50" s="16164"/>
    </row>
    <row r="51" ht="22.5" customHeight="1">
      <c r="A51" s="16165"/>
      <c r="B51" s="16166"/>
      <c r="C51" s="16167" t="s">
        <v>707</v>
      </c>
      <c r="D51" s="7442">
        <f>IF(D49=0,0,D50/D49-1)*100</f>
        <v>0</v>
      </c>
      <c r="E51" s="16168" t="s">
        <v>654</v>
      </c>
      <c r="F51" s="16169">
        <v>5</v>
      </c>
      <c r="G51" s="16170">
        <v>20</v>
      </c>
      <c r="H51" s="16171" t="s">
        <v>655</v>
      </c>
      <c r="I51" s="16172"/>
      <c r="J51" s="16173"/>
      <c r="K51" s="16174"/>
    </row>
    <row r="52" ht="22.5" customHeight="1">
      <c r="A52" s="16175" t="s">
        <v>711</v>
      </c>
      <c r="B52" s="16176" t="s">
        <v>737</v>
      </c>
      <c r="C52" s="16177" t="s">
        <v>706</v>
      </c>
      <c r="D52" s="7442">
        <v>0</v>
      </c>
      <c r="E52" s="16178"/>
      <c r="F52" s="16179"/>
      <c r="G52" s="16180"/>
      <c r="H52" s="16181"/>
      <c r="I52" s="16182"/>
      <c r="J52" s="16183"/>
      <c r="K52" s="16184"/>
    </row>
    <row r="53" ht="22.5" customHeight="1">
      <c r="A53" s="16185"/>
      <c r="B53" s="16186"/>
      <c r="C53" s="16187" t="s">
        <v>662</v>
      </c>
      <c r="D53" s="7442">
        <v>0</v>
      </c>
      <c r="E53" s="16188"/>
      <c r="F53" s="16189"/>
      <c r="G53" s="16190"/>
      <c r="H53" s="16191"/>
      <c r="I53" s="16192"/>
      <c r="J53" s="16193"/>
      <c r="K53" s="16194"/>
    </row>
    <row r="54" ht="22.5" customHeight="1">
      <c r="A54" s="16195"/>
      <c r="B54" s="16196"/>
      <c r="C54" s="16197" t="s">
        <v>707</v>
      </c>
      <c r="D54" s="7442">
        <f>IF(D52=0,0,D53/D52-1)*100</f>
        <v>0</v>
      </c>
      <c r="E54" s="16198" t="s">
        <v>654</v>
      </c>
      <c r="F54" s="16199">
        <v>0</v>
      </c>
      <c r="G54" s="16200">
        <v>20</v>
      </c>
      <c r="H54" s="16201" t="s">
        <v>655</v>
      </c>
      <c r="I54" s="16202"/>
      <c r="J54" s="16203"/>
      <c r="K54" s="16204"/>
    </row>
    <row r="55" ht="22.5" customHeight="1">
      <c r="A55" s="16205" t="s">
        <v>1132</v>
      </c>
      <c r="B55" s="16206" t="s">
        <v>737</v>
      </c>
      <c r="C55" s="16207" t="s">
        <v>706</v>
      </c>
      <c r="D55" s="7442">
        <v>0</v>
      </c>
      <c r="E55" s="16208"/>
      <c r="F55" s="16209"/>
      <c r="G55" s="16210"/>
      <c r="H55" s="16211"/>
      <c r="I55" s="16212"/>
      <c r="J55" s="16213"/>
      <c r="K55" s="16214"/>
    </row>
    <row r="56" ht="22.5" customHeight="1">
      <c r="A56" s="16215"/>
      <c r="B56" s="16216"/>
      <c r="C56" s="16217" t="s">
        <v>662</v>
      </c>
      <c r="D56" s="7442">
        <v>0</v>
      </c>
      <c r="E56" s="16218"/>
      <c r="F56" s="16219"/>
      <c r="G56" s="16220"/>
      <c r="H56" s="16221"/>
      <c r="I56" s="16222"/>
      <c r="J56" s="16223"/>
      <c r="K56" s="16224"/>
    </row>
    <row r="57" ht="22.5" customHeight="1">
      <c r="A57" s="16225"/>
      <c r="B57" s="16226"/>
      <c r="C57" s="16227" t="s">
        <v>707</v>
      </c>
      <c r="D57" s="7442">
        <f>IF(D55=0,0,D56/D55-1)*100</f>
        <v>0</v>
      </c>
      <c r="E57" s="16228" t="s">
        <v>654</v>
      </c>
      <c r="F57" s="16229">
        <v>0</v>
      </c>
      <c r="G57" s="16230">
        <v>20</v>
      </c>
      <c r="H57" s="16231" t="s">
        <v>655</v>
      </c>
      <c r="I57" s="16232"/>
      <c r="J57" s="16233"/>
      <c r="K57" s="16234"/>
    </row>
    <row r="58" ht="22.5" customHeight="1">
      <c r="A58" s="16235" t="s">
        <v>1133</v>
      </c>
      <c r="B58" s="16236" t="s">
        <v>737</v>
      </c>
      <c r="C58" s="16237" t="s">
        <v>706</v>
      </c>
      <c r="D58" s="7442">
        <v>0</v>
      </c>
      <c r="E58" s="16238"/>
      <c r="F58" s="16239"/>
      <c r="G58" s="16240"/>
      <c r="H58" s="16241"/>
      <c r="I58" s="16242"/>
      <c r="J58" s="16243"/>
      <c r="K58" s="16244"/>
    </row>
    <row r="59" ht="22.5" customHeight="1">
      <c r="A59" s="16245"/>
      <c r="B59" s="16246"/>
      <c r="C59" s="16247" t="s">
        <v>662</v>
      </c>
      <c r="D59" s="7442">
        <v>0</v>
      </c>
      <c r="E59" s="16248"/>
      <c r="F59" s="16249"/>
      <c r="G59" s="16250"/>
      <c r="H59" s="16251"/>
      <c r="I59" s="16252"/>
      <c r="J59" s="16253"/>
      <c r="K59" s="16254"/>
    </row>
    <row r="60" ht="22.5" customHeight="1">
      <c r="A60" s="16255"/>
      <c r="B60" s="16256"/>
      <c r="C60" s="16257" t="s">
        <v>707</v>
      </c>
      <c r="D60" s="7442">
        <f>IF(D58=0,0,D59/D58-1)*100</f>
        <v>0</v>
      </c>
      <c r="E60" s="16258" t="s">
        <v>654</v>
      </c>
      <c r="F60" s="16259">
        <v>0</v>
      </c>
      <c r="G60" s="16260">
        <v>20</v>
      </c>
      <c r="H60" s="16261" t="s">
        <v>655</v>
      </c>
      <c r="I60" s="16262"/>
      <c r="J60" s="16263"/>
      <c r="K60" s="16264"/>
    </row>
    <row r="61" ht="22.5" customHeight="1">
      <c r="A61" s="16265" t="s">
        <v>1134</v>
      </c>
      <c r="B61" s="16266" t="s">
        <v>737</v>
      </c>
      <c r="C61" s="16267" t="s">
        <v>706</v>
      </c>
      <c r="D61" s="7442">
        <v>0</v>
      </c>
      <c r="E61" s="16268"/>
      <c r="F61" s="16269"/>
      <c r="G61" s="16270"/>
      <c r="H61" s="16271"/>
      <c r="I61" s="16272"/>
      <c r="J61" s="16273"/>
      <c r="K61" s="16274"/>
    </row>
    <row r="62" ht="22.5" customHeight="1">
      <c r="A62" s="16275"/>
      <c r="B62" s="16276"/>
      <c r="C62" s="16277" t="s">
        <v>662</v>
      </c>
      <c r="D62" s="7442">
        <v>0</v>
      </c>
      <c r="E62" s="16278"/>
      <c r="F62" s="16279"/>
      <c r="G62" s="16280"/>
      <c r="H62" s="16281"/>
      <c r="I62" s="16282"/>
      <c r="J62" s="16283"/>
      <c r="K62" s="16284"/>
    </row>
    <row r="63" ht="22.5" customHeight="1">
      <c r="A63" s="16285"/>
      <c r="B63" s="16286"/>
      <c r="C63" s="16287" t="s">
        <v>707</v>
      </c>
      <c r="D63" s="7442">
        <f>IF(D61=0,0,D62/D61-1)*100</f>
        <v>0</v>
      </c>
      <c r="E63" s="16288" t="s">
        <v>654</v>
      </c>
      <c r="F63" s="16289">
        <v>0</v>
      </c>
      <c r="G63" s="16290">
        <v>10</v>
      </c>
      <c r="H63" s="16291" t="s">
        <v>655</v>
      </c>
      <c r="I63" s="16292"/>
      <c r="J63" s="16293"/>
      <c r="K63" s="16294"/>
    </row>
    <row r="64" ht="22.5" customHeight="1">
      <c r="A64" s="16295" t="s">
        <v>1135</v>
      </c>
      <c r="B64" s="16296" t="s">
        <v>737</v>
      </c>
      <c r="C64" s="16297" t="s">
        <v>706</v>
      </c>
      <c r="D64" s="7442">
        <v>0</v>
      </c>
      <c r="E64" s="16298"/>
      <c r="F64" s="16299"/>
      <c r="G64" s="16300"/>
      <c r="H64" s="16301"/>
      <c r="I64" s="16302"/>
      <c r="J64" s="16303"/>
      <c r="K64" s="16304"/>
    </row>
    <row r="65" ht="22.5" customHeight="1">
      <c r="A65" s="16305"/>
      <c r="B65" s="16306"/>
      <c r="C65" s="16307" t="s">
        <v>662</v>
      </c>
      <c r="D65" s="7442">
        <v>0</v>
      </c>
      <c r="E65" s="16308"/>
      <c r="F65" s="16309"/>
      <c r="G65" s="16310"/>
      <c r="H65" s="16311"/>
      <c r="I65" s="16312"/>
      <c r="J65" s="16313"/>
      <c r="K65" s="16314"/>
    </row>
    <row r="66" ht="22.5" customHeight="1">
      <c r="A66" s="16315"/>
      <c r="B66" s="16316"/>
      <c r="C66" s="16317" t="s">
        <v>707</v>
      </c>
      <c r="D66" s="7442">
        <f>IF(D64=0,0,D65/D64-1)*100</f>
        <v>0</v>
      </c>
      <c r="E66" s="16318" t="s">
        <v>654</v>
      </c>
      <c r="F66" s="16319">
        <v>0</v>
      </c>
      <c r="G66" s="16320">
        <v>10</v>
      </c>
      <c r="H66" s="16321" t="s">
        <v>655</v>
      </c>
      <c r="I66" s="16322"/>
      <c r="J66" s="16323"/>
      <c r="K66" s="16324"/>
    </row>
    <row r="67" ht="22.5" customHeight="1">
      <c r="A67" s="16325"/>
      <c r="B67" s="16326"/>
      <c r="C67" s="16327"/>
      <c r="D67" s="8235"/>
      <c r="E67" s="16328"/>
      <c r="F67" s="16329"/>
      <c r="G67" s="16330"/>
      <c r="H67" s="16331"/>
      <c r="I67" s="16332"/>
      <c r="J67" s="16333"/>
      <c r="K67" s="16334"/>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A15"/>
    <mergeCell ref="B13:B15"/>
    <mergeCell ref="A16:I16"/>
    <mergeCell ref="A17:A19"/>
    <mergeCell ref="B17:B19"/>
    <mergeCell ref="A20:A22"/>
    <mergeCell ref="B20:B22"/>
    <mergeCell ref="A23:A25"/>
    <mergeCell ref="B23:B25"/>
    <mergeCell ref="A26:A28"/>
    <mergeCell ref="B26:B28"/>
    <mergeCell ref="A29:I29"/>
    <mergeCell ref="A30:A32"/>
    <mergeCell ref="B30:B32"/>
    <mergeCell ref="A33:A35"/>
    <mergeCell ref="B33:B35"/>
    <mergeCell ref="A36:A38"/>
    <mergeCell ref="B36:B38"/>
    <mergeCell ref="A39:A41"/>
    <mergeCell ref="B39:B41"/>
    <mergeCell ref="A42:A44"/>
    <mergeCell ref="B42:B44"/>
    <mergeCell ref="A45:A47"/>
    <mergeCell ref="B45:B47"/>
    <mergeCell ref="A48:I48"/>
    <mergeCell ref="A49:A51"/>
    <mergeCell ref="B49:B51"/>
    <mergeCell ref="A52:A54"/>
    <mergeCell ref="B52:B54"/>
    <mergeCell ref="A55:A57"/>
    <mergeCell ref="B55:B57"/>
    <mergeCell ref="A58:A60"/>
    <mergeCell ref="B58:B60"/>
    <mergeCell ref="A61:A63"/>
    <mergeCell ref="B61:B63"/>
    <mergeCell ref="A64:A66"/>
    <mergeCell ref="B64:B66"/>
    <mergeCell ref="A67:I67"/>
  </mergeCells>
  <pageMargins left="1.18110236220472" right="1.18110236220472" top="1.18110236220472" bottom="1.18110236220472" header="0.51181" footer="0.51181"/>
  <pageSetup paperSize="9" pageOrder="overThenDown" orientation="portrait" errors="blank"/>
</worksheet>
</file>

<file path=xl/worksheets/sheet27.xml><?xml version="1.0" encoding="utf-8"?>
<worksheet xmlns="http://schemas.openxmlformats.org/spreadsheetml/2006/main" xmlns:r="http://schemas.openxmlformats.org/officeDocument/2006/relationships">
  <dimension ref="A1:K192"/>
  <sheetViews>
    <sheetView topLeftCell="A1" zoomScaleNormal="100" zoomScalePageLayoutView="60" workbookViewId="0">
      <pane topLeftCell="F180" activePane="bottomRight" state="frozen"/>
      <selection activeCell="A1" sqref="A1"/>
    </sheetView>
  </sheetViews>
  <sheetFormatPr defaultColWidth="8" defaultRowHeight="14.25"/>
  <cols>
    <col min="1" max="1" width="21.7960784313726" style="16"/>
    <col min="2" max="2" width="22.6588235294118" style="16"/>
    <col min="3" max="3" width="18.4980392156863" style="16"/>
    <col min="4" max="4" width="28.5372549019608" style="16"/>
    <col min="5" max="5" width="5.73333333333333" style="16"/>
    <col min="6" max="6" width="10.3254901960784" style="16"/>
    <col min="7" max="7" width="10.8980392156863" style="16"/>
    <col min="8" max="8" width="7.02745098039216" style="16"/>
    <col min="9" max="9" width="30.4039215686274" style="16"/>
    <col min="10" max="10" width="30.4039215686274" style="16"/>
    <col min="11" max="11" width="30.4039215686274" style="16"/>
  </cols>
  <sheetData>
    <row r="1" ht="39.75" customHeight="1">
      <c r="A1" s="16335" t="s">
        <v>1136</v>
      </c>
      <c r="B1" s="16336"/>
      <c r="C1" s="16337"/>
      <c r="D1" s="16338"/>
      <c r="E1" s="16339"/>
      <c r="F1" s="16340"/>
      <c r="G1" s="16341"/>
      <c r="H1" s="16342"/>
      <c r="I1" s="16343"/>
      <c r="J1" s="16344"/>
      <c r="K1" s="16345"/>
    </row>
    <row r="2" ht="1652.65">
      <c r="A2" s="16346"/>
      <c r="B2" s="16347"/>
      <c r="C2" s="16348"/>
      <c r="D2" s="16349"/>
      <c r="E2" s="16350"/>
      <c r="F2" s="16351"/>
      <c r="G2" s="16352"/>
      <c r="H2" s="16353"/>
      <c r="I2" s="16354"/>
      <c r="J2" s="16355"/>
      <c r="K2" s="16356" t="s">
        <v>1137</v>
      </c>
    </row>
    <row r="3" ht="12" customHeight="1">
      <c r="A3" s="16357" t="s">
        <v>50</v>
      </c>
      <c r="B3" s="16358"/>
      <c r="C3" s="16359"/>
      <c r="D3" s="16360"/>
      <c r="E3" s="16361"/>
      <c r="F3" s="16362"/>
      <c r="G3" s="16363"/>
      <c r="H3" s="16364"/>
      <c r="I3" s="16365"/>
      <c r="J3" s="16366"/>
      <c r="K3" s="16367" t="s">
        <v>730</v>
      </c>
    </row>
    <row r="4" ht="1652.65">
      <c r="A4" s="16368" t="s">
        <v>355</v>
      </c>
      <c r="B4" s="16369" t="s">
        <v>637</v>
      </c>
      <c r="C4" s="16370" t="s">
        <v>638</v>
      </c>
      <c r="D4" s="16371" t="s">
        <v>639</v>
      </c>
      <c r="E4" s="16372" t="s">
        <v>640</v>
      </c>
      <c r="F4" s="16373" t="s">
        <v>641</v>
      </c>
      <c r="G4" s="16374"/>
      <c r="H4" s="16375" t="s">
        <v>642</v>
      </c>
      <c r="I4" s="16376" t="s">
        <v>643</v>
      </c>
      <c r="J4" s="16377" t="s">
        <v>644</v>
      </c>
      <c r="K4" s="16378" t="s">
        <v>645</v>
      </c>
    </row>
    <row r="5" ht="12.75" customHeight="1">
      <c r="A5" s="16379"/>
      <c r="B5" s="16380"/>
      <c r="C5" s="16381"/>
      <c r="D5" s="16382"/>
      <c r="E5" s="16383"/>
      <c r="F5" s="16384" t="s">
        <v>646</v>
      </c>
      <c r="G5" s="16385" t="s">
        <v>647</v>
      </c>
      <c r="H5" s="16386"/>
      <c r="I5" s="16387"/>
      <c r="J5" s="16388"/>
      <c r="K5" s="16389"/>
    </row>
    <row r="6" ht="24" customHeight="1">
      <c r="A6" s="16390" t="s">
        <v>896</v>
      </c>
      <c r="B6" s="16391"/>
      <c r="C6" s="16392"/>
      <c r="D6" s="16393"/>
      <c r="E6" s="16394"/>
      <c r="F6" s="16395"/>
      <c r="G6" s="16396"/>
      <c r="H6" s="16397"/>
      <c r="I6" s="16398"/>
      <c r="J6" s="16399"/>
      <c r="K6" s="16400"/>
    </row>
    <row r="7" ht="24" customHeight="1">
      <c r="A7" s="16401" t="s">
        <v>1065</v>
      </c>
      <c r="B7" s="16402" t="s">
        <v>733</v>
      </c>
      <c r="C7" s="16403" t="s">
        <v>662</v>
      </c>
      <c r="D7" s="7442">
        <v>0</v>
      </c>
      <c r="E7" s="16404"/>
      <c r="F7" s="16405"/>
      <c r="G7" s="16406"/>
      <c r="H7" s="16407"/>
      <c r="I7" s="16408"/>
      <c r="J7" s="16409"/>
      <c r="K7" s="16410"/>
    </row>
    <row r="8" ht="24" customHeight="1">
      <c r="A8" s="16411"/>
      <c r="B8" s="16412"/>
      <c r="C8" s="16413" t="s">
        <v>81</v>
      </c>
      <c r="D8" s="7442">
        <v>0</v>
      </c>
      <c r="E8" s="16414"/>
      <c r="F8" s="16415"/>
      <c r="G8" s="16416"/>
      <c r="H8" s="16417"/>
      <c r="I8" s="16418"/>
      <c r="J8" s="16419"/>
      <c r="K8" s="16420"/>
    </row>
    <row r="9" ht="24" customHeight="1">
      <c r="A9" s="16421"/>
      <c r="B9" s="16422"/>
      <c r="C9" s="16423" t="s">
        <v>734</v>
      </c>
      <c r="D9" s="7442">
        <f>D8-D7</f>
        <v>0</v>
      </c>
      <c r="E9" s="16424"/>
      <c r="F9" s="16425"/>
      <c r="G9" s="16426"/>
      <c r="H9" s="16427"/>
      <c r="I9" s="16428"/>
      <c r="J9" s="16429"/>
      <c r="K9" s="16430"/>
    </row>
    <row r="10" ht="24" customHeight="1">
      <c r="A10" s="16431"/>
      <c r="B10" s="16432"/>
      <c r="C10" s="16433" t="s">
        <v>735</v>
      </c>
      <c r="D10" s="7442">
        <f>IF(D7=0,0,D8/D7-1)*100</f>
        <v>0</v>
      </c>
      <c r="E10" s="16434" t="s">
        <v>654</v>
      </c>
      <c r="F10" s="16435">
        <v>5</v>
      </c>
      <c r="G10" s="16436">
        <v>20</v>
      </c>
      <c r="H10" s="16437" t="s">
        <v>655</v>
      </c>
      <c r="I10" s="16438"/>
      <c r="J10" s="16439"/>
      <c r="K10" s="16440"/>
    </row>
    <row r="11" ht="24" customHeight="1">
      <c r="A11" s="16441" t="s">
        <v>1066</v>
      </c>
      <c r="B11" s="16442" t="s">
        <v>737</v>
      </c>
      <c r="C11" s="16443" t="s">
        <v>662</v>
      </c>
      <c r="D11" s="7442">
        <v>0</v>
      </c>
      <c r="E11" s="16444"/>
      <c r="F11" s="16445"/>
      <c r="G11" s="16446"/>
      <c r="H11" s="16447"/>
      <c r="I11" s="16448"/>
      <c r="J11" s="16449"/>
      <c r="K11" s="16450"/>
    </row>
    <row r="12" ht="24" customHeight="1">
      <c r="A12" s="16451"/>
      <c r="B12" s="16452"/>
      <c r="C12" s="16453" t="s">
        <v>81</v>
      </c>
      <c r="D12" s="7442">
        <v>0</v>
      </c>
      <c r="E12" s="16454"/>
      <c r="F12" s="16455"/>
      <c r="G12" s="16456"/>
      <c r="H12" s="16457"/>
      <c r="I12" s="16458"/>
      <c r="J12" s="16459"/>
      <c r="K12" s="16460"/>
    </row>
    <row r="13" ht="24" customHeight="1">
      <c r="A13" s="16461"/>
      <c r="B13" s="16462"/>
      <c r="C13" s="16463" t="s">
        <v>734</v>
      </c>
      <c r="D13" s="7442">
        <f>D12-D11</f>
        <v>0</v>
      </c>
      <c r="E13" s="16464"/>
      <c r="F13" s="16465"/>
      <c r="G13" s="16466"/>
      <c r="H13" s="16467"/>
      <c r="I13" s="16468"/>
      <c r="J13" s="16469"/>
      <c r="K13" s="16470"/>
    </row>
    <row r="14" ht="24" customHeight="1">
      <c r="A14" s="16471"/>
      <c r="B14" s="16472"/>
      <c r="C14" s="16473" t="s">
        <v>735</v>
      </c>
      <c r="D14" s="7442">
        <f>IF(D11=0,0,D12/D11-1)*100</f>
        <v>0</v>
      </c>
      <c r="E14" s="16474" t="s">
        <v>654</v>
      </c>
      <c r="F14" s="16475">
        <v>5</v>
      </c>
      <c r="G14" s="16476">
        <v>20</v>
      </c>
      <c r="H14" s="16477" t="s">
        <v>655</v>
      </c>
      <c r="I14" s="16478"/>
      <c r="J14" s="16479"/>
      <c r="K14" s="16480"/>
    </row>
    <row r="15" ht="24" customHeight="1">
      <c r="A15" s="16481" t="s">
        <v>1138</v>
      </c>
      <c r="B15" s="16482" t="s">
        <v>1139</v>
      </c>
      <c r="C15" s="16483" t="s">
        <v>662</v>
      </c>
      <c r="D15" s="7442">
        <v>0</v>
      </c>
      <c r="E15" s="16484"/>
      <c r="F15" s="16485"/>
      <c r="G15" s="16486"/>
      <c r="H15" s="16487"/>
      <c r="I15" s="16488"/>
      <c r="J15" s="16489"/>
      <c r="K15" s="16490"/>
    </row>
    <row r="16" ht="24" customHeight="1">
      <c r="A16" s="16491"/>
      <c r="B16" s="16492"/>
      <c r="C16" s="16493" t="s">
        <v>81</v>
      </c>
      <c r="D16" s="7442">
        <v>0</v>
      </c>
      <c r="E16" s="16494"/>
      <c r="F16" s="16495"/>
      <c r="G16" s="16496"/>
      <c r="H16" s="16497"/>
      <c r="I16" s="16498"/>
      <c r="J16" s="16499"/>
      <c r="K16" s="16500"/>
    </row>
    <row r="17" ht="24" customHeight="1">
      <c r="A17" s="16501"/>
      <c r="B17" s="16502"/>
      <c r="C17" s="16503" t="s">
        <v>734</v>
      </c>
      <c r="D17" s="7442">
        <f>D16-D15</f>
        <v>0</v>
      </c>
      <c r="E17" s="16504"/>
      <c r="F17" s="16505"/>
      <c r="G17" s="16506"/>
      <c r="H17" s="16507"/>
      <c r="I17" s="16508"/>
      <c r="J17" s="16509"/>
      <c r="K17" s="16510"/>
    </row>
    <row r="18" ht="24" customHeight="1">
      <c r="A18" s="16511"/>
      <c r="B18" s="16512"/>
      <c r="C18" s="16513" t="s">
        <v>735</v>
      </c>
      <c r="D18" s="7442">
        <f>IF(D15=0,0,D16/D15-1)*100</f>
        <v>0</v>
      </c>
      <c r="E18" s="16514" t="s">
        <v>654</v>
      </c>
      <c r="F18" s="16515">
        <v>5</v>
      </c>
      <c r="G18" s="16516">
        <v>20</v>
      </c>
      <c r="H18" s="16517" t="s">
        <v>655</v>
      </c>
      <c r="I18" s="16518"/>
      <c r="J18" s="16519"/>
      <c r="K18" s="16520"/>
    </row>
    <row r="19" ht="24" customHeight="1">
      <c r="A19" s="16521" t="s">
        <v>1140</v>
      </c>
      <c r="B19" s="16522"/>
      <c r="C19" s="16523" t="s">
        <v>662</v>
      </c>
      <c r="D19" s="7442">
        <v>0</v>
      </c>
      <c r="E19" s="16524"/>
      <c r="F19" s="16525"/>
      <c r="G19" s="16526"/>
      <c r="H19" s="16527"/>
      <c r="I19" s="16528"/>
      <c r="J19" s="16529"/>
      <c r="K19" s="16530"/>
    </row>
    <row r="20" ht="24" customHeight="1">
      <c r="A20" s="16531"/>
      <c r="B20" s="16532"/>
      <c r="C20" s="16533" t="s">
        <v>81</v>
      </c>
      <c r="D20" s="7442">
        <v>0</v>
      </c>
      <c r="E20" s="16534"/>
      <c r="F20" s="16535"/>
      <c r="G20" s="16536"/>
      <c r="H20" s="16537"/>
      <c r="I20" s="16538"/>
      <c r="J20" s="16539"/>
      <c r="K20" s="16540"/>
    </row>
    <row r="21" ht="24" customHeight="1">
      <c r="A21" s="16541"/>
      <c r="B21" s="16542"/>
      <c r="C21" s="16543" t="s">
        <v>734</v>
      </c>
      <c r="D21" s="7442">
        <f>D20-D19</f>
        <v>0</v>
      </c>
      <c r="E21" s="16544"/>
      <c r="F21" s="16545"/>
      <c r="G21" s="16546"/>
      <c r="H21" s="16547"/>
      <c r="I21" s="16548"/>
      <c r="J21" s="16549"/>
      <c r="K21" s="16550"/>
    </row>
    <row r="22" ht="24" customHeight="1">
      <c r="A22" s="16551"/>
      <c r="B22" s="16552"/>
      <c r="C22" s="16553" t="s">
        <v>735</v>
      </c>
      <c r="D22" s="7442">
        <f>IF(D19=0,0,D20/D19-1)*100</f>
        <v>0</v>
      </c>
      <c r="E22" s="16554" t="s">
        <v>654</v>
      </c>
      <c r="F22" s="16555">
        <v>5</v>
      </c>
      <c r="G22" s="16556">
        <v>20</v>
      </c>
      <c r="H22" s="16557" t="s">
        <v>655</v>
      </c>
      <c r="I22" s="16558"/>
      <c r="J22" s="16559"/>
      <c r="K22" s="16560"/>
    </row>
    <row r="23" ht="24" customHeight="1">
      <c r="A23" s="16561" t="s">
        <v>1141</v>
      </c>
      <c r="B23" s="16562" t="s">
        <v>737</v>
      </c>
      <c r="C23" s="16563" t="s">
        <v>662</v>
      </c>
      <c r="D23" s="7442">
        <v>0</v>
      </c>
      <c r="E23" s="16564"/>
      <c r="F23" s="16565"/>
      <c r="G23" s="16566"/>
      <c r="H23" s="16567"/>
      <c r="I23" s="16568"/>
      <c r="J23" s="16569"/>
      <c r="K23" s="16570"/>
    </row>
    <row r="24" ht="24" customHeight="1">
      <c r="A24" s="16571"/>
      <c r="B24" s="16572"/>
      <c r="C24" s="16573" t="s">
        <v>81</v>
      </c>
      <c r="D24" s="7442">
        <v>0</v>
      </c>
      <c r="E24" s="16574"/>
      <c r="F24" s="16575"/>
      <c r="G24" s="16576"/>
      <c r="H24" s="16577"/>
      <c r="I24" s="16578"/>
      <c r="J24" s="16579"/>
      <c r="K24" s="16580"/>
    </row>
    <row r="25" ht="24" customHeight="1">
      <c r="A25" s="16581"/>
      <c r="B25" s="16582"/>
      <c r="C25" s="16583" t="s">
        <v>734</v>
      </c>
      <c r="D25" s="7442">
        <f>D24-D23</f>
        <v>0</v>
      </c>
      <c r="E25" s="16584"/>
      <c r="F25" s="16585"/>
      <c r="G25" s="16586"/>
      <c r="H25" s="16587"/>
      <c r="I25" s="16588"/>
      <c r="J25" s="16589"/>
      <c r="K25" s="16590"/>
    </row>
    <row r="26" ht="24" customHeight="1">
      <c r="A26" s="16591"/>
      <c r="B26" s="16592"/>
      <c r="C26" s="16593" t="s">
        <v>735</v>
      </c>
      <c r="D26" s="7442">
        <f>IF(D23=0,0,D24/D23-1)*100</f>
        <v>0</v>
      </c>
      <c r="E26" s="16594" t="s">
        <v>654</v>
      </c>
      <c r="F26" s="16595">
        <v>5</v>
      </c>
      <c r="G26" s="16596">
        <v>20</v>
      </c>
      <c r="H26" s="16597" t="s">
        <v>655</v>
      </c>
      <c r="I26" s="16598"/>
      <c r="J26" s="16599"/>
      <c r="K26" s="16600"/>
    </row>
    <row r="27" ht="24" customHeight="1">
      <c r="A27" s="16601" t="s">
        <v>762</v>
      </c>
      <c r="B27" s="16602" t="s">
        <v>737</v>
      </c>
      <c r="C27" s="16603" t="s">
        <v>662</v>
      </c>
      <c r="D27" s="7442">
        <v>0</v>
      </c>
      <c r="E27" s="16604"/>
      <c r="F27" s="16605"/>
      <c r="G27" s="16606"/>
      <c r="H27" s="16607"/>
      <c r="I27" s="16608"/>
      <c r="J27" s="16609"/>
      <c r="K27" s="16610"/>
    </row>
    <row r="28" ht="24" customHeight="1">
      <c r="A28" s="16611"/>
      <c r="B28" s="16612"/>
      <c r="C28" s="16613" t="s">
        <v>81</v>
      </c>
      <c r="D28" s="7442">
        <v>0</v>
      </c>
      <c r="E28" s="16614"/>
      <c r="F28" s="16615"/>
      <c r="G28" s="16616"/>
      <c r="H28" s="16617"/>
      <c r="I28" s="16618"/>
      <c r="J28" s="16619"/>
      <c r="K28" s="16620"/>
    </row>
    <row r="29" ht="24" customHeight="1">
      <c r="A29" s="16621"/>
      <c r="B29" s="16622"/>
      <c r="C29" s="16623" t="s">
        <v>734</v>
      </c>
      <c r="D29" s="7442">
        <f>D28-D27</f>
        <v>0</v>
      </c>
      <c r="E29" s="16624"/>
      <c r="F29" s="16625"/>
      <c r="G29" s="16626"/>
      <c r="H29" s="16627"/>
      <c r="I29" s="16628"/>
      <c r="J29" s="16629"/>
      <c r="K29" s="16630"/>
    </row>
    <row r="30" ht="24" customHeight="1">
      <c r="A30" s="16631"/>
      <c r="B30" s="16632"/>
      <c r="C30" s="16633" t="s">
        <v>735</v>
      </c>
      <c r="D30" s="7442">
        <f>IF(D28=0,0,D29/D27)*100</f>
        <v>0</v>
      </c>
      <c r="E30" s="16634" t="s">
        <v>654</v>
      </c>
      <c r="F30" s="16635">
        <v>0</v>
      </c>
      <c r="G30" s="16636">
        <v>20</v>
      </c>
      <c r="H30" s="16637" t="s">
        <v>655</v>
      </c>
      <c r="I30" s="16638"/>
      <c r="J30" s="16639"/>
      <c r="K30" s="16640"/>
    </row>
    <row r="31" ht="24" customHeight="1">
      <c r="A31" s="16641" t="s">
        <v>1142</v>
      </c>
      <c r="B31" s="16642"/>
      <c r="C31" s="16643" t="s">
        <v>662</v>
      </c>
      <c r="D31" s="7442">
        <v>0</v>
      </c>
      <c r="E31" s="16644"/>
      <c r="F31" s="16645"/>
      <c r="G31" s="16646"/>
      <c r="H31" s="16647"/>
      <c r="I31" s="16648"/>
      <c r="J31" s="16649"/>
      <c r="K31" s="16650"/>
    </row>
    <row r="32" ht="24" customHeight="1">
      <c r="A32" s="16651"/>
      <c r="B32" s="16652"/>
      <c r="C32" s="16653" t="s">
        <v>81</v>
      </c>
      <c r="D32" s="7442">
        <v>0</v>
      </c>
      <c r="E32" s="16654"/>
      <c r="F32" s="16655"/>
      <c r="G32" s="16656"/>
      <c r="H32" s="16657"/>
      <c r="I32" s="16658"/>
      <c r="J32" s="16659"/>
      <c r="K32" s="16660"/>
    </row>
    <row r="33" ht="24" customHeight="1">
      <c r="A33" s="16661"/>
      <c r="B33" s="16662"/>
      <c r="C33" s="16663" t="s">
        <v>734</v>
      </c>
      <c r="D33" s="7442">
        <f>D32-D31</f>
        <v>0</v>
      </c>
      <c r="E33" s="16664"/>
      <c r="F33" s="16665"/>
      <c r="G33" s="16666"/>
      <c r="H33" s="16667"/>
      <c r="I33" s="16668"/>
      <c r="J33" s="16669"/>
      <c r="K33" s="16670"/>
    </row>
    <row r="34" ht="24" customHeight="1">
      <c r="A34" s="16671"/>
      <c r="B34" s="16672"/>
      <c r="C34" s="16673" t="s">
        <v>735</v>
      </c>
      <c r="D34" s="7442">
        <f>IF(D31=0,0,D32/D31-1)*100</f>
        <v>0</v>
      </c>
      <c r="E34" s="16674" t="s">
        <v>654</v>
      </c>
      <c r="F34" s="16675">
        <v>0</v>
      </c>
      <c r="G34" s="16676">
        <v>20</v>
      </c>
      <c r="H34" s="16677" t="s">
        <v>655</v>
      </c>
      <c r="I34" s="16678"/>
      <c r="J34" s="16679"/>
      <c r="K34" s="16680"/>
    </row>
    <row r="35" ht="24" customHeight="1">
      <c r="A35" s="16681" t="s">
        <v>1143</v>
      </c>
      <c r="B35" s="16682" t="s">
        <v>737</v>
      </c>
      <c r="C35" s="16683" t="s">
        <v>662</v>
      </c>
      <c r="D35" s="7442">
        <v>0</v>
      </c>
      <c r="E35" s="16684"/>
      <c r="F35" s="16685"/>
      <c r="G35" s="16686"/>
      <c r="H35" s="16687"/>
      <c r="I35" s="16688"/>
      <c r="J35" s="16689"/>
      <c r="K35" s="16690"/>
    </row>
    <row r="36" ht="24" customHeight="1">
      <c r="A36" s="16691"/>
      <c r="B36" s="16692"/>
      <c r="C36" s="16693" t="s">
        <v>81</v>
      </c>
      <c r="D36" s="7442">
        <v>0</v>
      </c>
      <c r="E36" s="16694"/>
      <c r="F36" s="16695"/>
      <c r="G36" s="16696"/>
      <c r="H36" s="16697"/>
      <c r="I36" s="16698"/>
      <c r="J36" s="16699"/>
      <c r="K36" s="16700"/>
    </row>
    <row r="37" ht="24" customHeight="1">
      <c r="A37" s="16701"/>
      <c r="B37" s="16702"/>
      <c r="C37" s="16703" t="s">
        <v>734</v>
      </c>
      <c r="D37" s="7442">
        <f>D36-D35</f>
        <v>0</v>
      </c>
      <c r="E37" s="16704"/>
      <c r="F37" s="16705"/>
      <c r="G37" s="16706"/>
      <c r="H37" s="16707"/>
      <c r="I37" s="16708"/>
      <c r="J37" s="16709"/>
      <c r="K37" s="16710"/>
    </row>
    <row r="38" ht="24" customHeight="1">
      <c r="A38" s="16711"/>
      <c r="B38" s="16712"/>
      <c r="C38" s="16713" t="s">
        <v>735</v>
      </c>
      <c r="D38" s="7442">
        <f>IF(D35=0,0,D36/D35-1)*100</f>
        <v>0</v>
      </c>
      <c r="E38" s="16714"/>
      <c r="F38" s="16715"/>
      <c r="G38" s="16716"/>
      <c r="H38" s="16717"/>
      <c r="I38" s="16718"/>
      <c r="J38" s="16719"/>
      <c r="K38" s="16720"/>
    </row>
    <row r="39" ht="24" customHeight="1">
      <c r="A39" s="16721" t="s">
        <v>1144</v>
      </c>
      <c r="B39" s="16722" t="s">
        <v>976</v>
      </c>
      <c r="C39" s="16723" t="s">
        <v>662</v>
      </c>
      <c r="D39" s="16724">
        <v>0</v>
      </c>
      <c r="E39" s="16725"/>
      <c r="F39" s="16726"/>
      <c r="G39" s="16727"/>
      <c r="H39" s="16728"/>
      <c r="I39" s="16729"/>
      <c r="J39" s="16730"/>
      <c r="K39" s="16731"/>
    </row>
    <row r="40" ht="24" customHeight="1">
      <c r="A40" s="16732"/>
      <c r="B40" s="16733"/>
      <c r="C40" s="16734" t="s">
        <v>81</v>
      </c>
      <c r="D40" s="16735">
        <v>0</v>
      </c>
      <c r="E40" s="16736"/>
      <c r="F40" s="16737"/>
      <c r="G40" s="16738"/>
      <c r="H40" s="16739"/>
      <c r="I40" s="16740"/>
      <c r="J40" s="16741"/>
      <c r="K40" s="16742"/>
    </row>
    <row r="41" ht="24" customHeight="1">
      <c r="A41" s="16743"/>
      <c r="B41" s="16744"/>
      <c r="C41" s="16745" t="s">
        <v>734</v>
      </c>
      <c r="D41" s="7442">
        <f>D40-D39</f>
        <v>0</v>
      </c>
      <c r="E41" s="16746"/>
      <c r="F41" s="16747"/>
      <c r="G41" s="16748"/>
      <c r="H41" s="16749"/>
      <c r="I41" s="16750"/>
      <c r="J41" s="16751"/>
      <c r="K41" s="16752"/>
    </row>
    <row r="42" ht="24" customHeight="1">
      <c r="A42" s="16753"/>
      <c r="B42" s="16754"/>
      <c r="C42" s="16755" t="s">
        <v>735</v>
      </c>
      <c r="D42" s="7442">
        <f>IF(D39=0,0,D40/D39-1)*100</f>
        <v>0</v>
      </c>
      <c r="E42" s="16756"/>
      <c r="F42" s="16757"/>
      <c r="G42" s="16758"/>
      <c r="H42" s="16759"/>
      <c r="I42" s="16760"/>
      <c r="J42" s="16761"/>
      <c r="K42" s="16762"/>
    </row>
    <row r="43" ht="24" customHeight="1">
      <c r="A43" s="16763" t="s">
        <v>1145</v>
      </c>
      <c r="B43" s="16764" t="s">
        <v>1146</v>
      </c>
      <c r="C43" s="16765" t="s">
        <v>662</v>
      </c>
      <c r="D43" s="7442">
        <v>0</v>
      </c>
      <c r="E43" s="16766" t="s">
        <v>654</v>
      </c>
      <c r="F43" s="16767">
        <v>0</v>
      </c>
      <c r="G43" s="16768">
        <v>0</v>
      </c>
      <c r="H43" s="16769" t="s">
        <v>655</v>
      </c>
      <c r="I43" s="16770"/>
      <c r="J43" s="16771"/>
      <c r="K43" s="16772"/>
    </row>
    <row r="44" ht="24" customHeight="1">
      <c r="A44" s="16773"/>
      <c r="B44" s="16774"/>
      <c r="C44" s="16775" t="s">
        <v>81</v>
      </c>
      <c r="D44" s="7442">
        <v>0</v>
      </c>
      <c r="E44" s="16776" t="s">
        <v>654</v>
      </c>
      <c r="F44" s="16777">
        <v>0</v>
      </c>
      <c r="G44" s="16778">
        <v>0</v>
      </c>
      <c r="H44" s="16779" t="s">
        <v>655</v>
      </c>
      <c r="I44" s="16780"/>
      <c r="J44" s="16781"/>
      <c r="K44" s="16782"/>
    </row>
    <row r="45" ht="24" customHeight="1">
      <c r="A45" s="16783"/>
      <c r="B45" s="16784"/>
      <c r="C45" s="16785" t="s">
        <v>734</v>
      </c>
      <c r="D45" s="7442">
        <f>D44-D43</f>
        <v>0</v>
      </c>
      <c r="E45" s="16786"/>
      <c r="F45" s="16787"/>
      <c r="G45" s="16788"/>
      <c r="H45" s="16789"/>
      <c r="I45" s="16790"/>
      <c r="J45" s="16791"/>
      <c r="K45" s="16792"/>
    </row>
    <row r="46" ht="24" customHeight="1">
      <c r="A46" s="16793"/>
      <c r="B46" s="16794"/>
      <c r="C46" s="16795" t="s">
        <v>735</v>
      </c>
      <c r="D46" s="7442">
        <f>IF(D43=0,0,D44/D43-1)*100</f>
        <v>0</v>
      </c>
      <c r="E46" s="16796"/>
      <c r="F46" s="16797"/>
      <c r="G46" s="16798"/>
      <c r="H46" s="16799"/>
      <c r="I46" s="16800"/>
      <c r="J46" s="16801"/>
      <c r="K46" s="16802"/>
    </row>
    <row r="47" ht="24" customHeight="1">
      <c r="A47" s="16803" t="s">
        <v>1147</v>
      </c>
      <c r="B47" s="16804" t="s">
        <v>914</v>
      </c>
      <c r="C47" s="16805" t="s">
        <v>767</v>
      </c>
      <c r="D47" s="7442">
        <v>0</v>
      </c>
      <c r="E47" s="16806"/>
      <c r="F47" s="16807"/>
      <c r="G47" s="16808"/>
      <c r="H47" s="16809"/>
      <c r="I47" s="16810"/>
      <c r="J47" s="16811"/>
      <c r="K47" s="16812"/>
    </row>
    <row r="48" ht="24" customHeight="1">
      <c r="A48" s="16813"/>
      <c r="B48" s="16814"/>
      <c r="C48" s="16815" t="s">
        <v>768</v>
      </c>
      <c r="D48" s="7442">
        <v>0</v>
      </c>
      <c r="E48" s="16816"/>
      <c r="F48" s="16817"/>
      <c r="G48" s="16818"/>
      <c r="H48" s="16819"/>
      <c r="I48" s="16820"/>
      <c r="J48" s="16821"/>
      <c r="K48" s="16822"/>
    </row>
    <row r="49" ht="24" customHeight="1">
      <c r="A49" s="16823"/>
      <c r="B49" s="16824"/>
      <c r="C49" s="16825" t="s">
        <v>653</v>
      </c>
      <c r="D49" s="7442">
        <f>D48-D47</f>
        <v>0</v>
      </c>
      <c r="E49" s="16826" t="s">
        <v>654</v>
      </c>
      <c r="F49" s="16827">
        <v>0</v>
      </c>
      <c r="G49" s="16828">
        <v>0</v>
      </c>
      <c r="H49" s="16829" t="s">
        <v>655</v>
      </c>
      <c r="I49" s="16830"/>
      <c r="J49" s="16831"/>
      <c r="K49" s="16832"/>
    </row>
    <row r="50" ht="24" customHeight="1">
      <c r="A50" s="16833"/>
      <c r="B50" s="16834"/>
      <c r="C50" s="16835" t="s">
        <v>769</v>
      </c>
      <c r="D50" s="16836">
        <v>0</v>
      </c>
      <c r="E50" s="16837"/>
      <c r="F50" s="16838"/>
      <c r="G50" s="16839"/>
      <c r="H50" s="16840"/>
      <c r="I50" s="16841"/>
      <c r="J50" s="16842"/>
      <c r="K50" s="16843"/>
    </row>
    <row r="51" ht="24" customHeight="1">
      <c r="A51" s="16844"/>
      <c r="B51" s="16845"/>
      <c r="C51" s="16846" t="s">
        <v>770</v>
      </c>
      <c r="D51" s="7442">
        <v>0</v>
      </c>
      <c r="E51" s="16847"/>
      <c r="F51" s="16848"/>
      <c r="G51" s="16849"/>
      <c r="H51" s="16850"/>
      <c r="I51" s="16851"/>
      <c r="J51" s="16852"/>
      <c r="K51" s="16853"/>
    </row>
    <row r="52" ht="24" customHeight="1">
      <c r="A52" s="16854"/>
      <c r="B52" s="16855"/>
      <c r="C52" s="16856" t="s">
        <v>653</v>
      </c>
      <c r="D52" s="7442">
        <f>D51-D50</f>
        <v>0</v>
      </c>
      <c r="E52" s="16857" t="s">
        <v>654</v>
      </c>
      <c r="F52" s="16858">
        <v>0</v>
      </c>
      <c r="G52" s="16859">
        <v>0</v>
      </c>
      <c r="H52" s="16860" t="s">
        <v>655</v>
      </c>
      <c r="I52" s="16861"/>
      <c r="J52" s="16862"/>
      <c r="K52" s="16863"/>
    </row>
    <row r="53" ht="24" customHeight="1">
      <c r="A53" s="16864" t="s">
        <v>915</v>
      </c>
      <c r="B53" s="16865" t="s">
        <v>737</v>
      </c>
      <c r="C53" s="16866" t="s">
        <v>662</v>
      </c>
      <c r="D53" s="7442">
        <v>0</v>
      </c>
      <c r="E53" s="16867"/>
      <c r="F53" s="16868"/>
      <c r="G53" s="16869"/>
      <c r="H53" s="16870"/>
      <c r="I53" s="16871"/>
      <c r="J53" s="16872"/>
      <c r="K53" s="16873"/>
    </row>
    <row r="54" ht="24" customHeight="1">
      <c r="A54" s="16874"/>
      <c r="B54" s="16875"/>
      <c r="C54" s="16876" t="s">
        <v>81</v>
      </c>
      <c r="D54" s="7442">
        <v>0</v>
      </c>
      <c r="E54" s="16877"/>
      <c r="F54" s="16878"/>
      <c r="G54" s="16879"/>
      <c r="H54" s="16880"/>
      <c r="I54" s="16881"/>
      <c r="J54" s="16882"/>
      <c r="K54" s="16883"/>
    </row>
    <row r="55" ht="24" customHeight="1">
      <c r="A55" s="16884"/>
      <c r="B55" s="16885"/>
      <c r="C55" s="16886" t="s">
        <v>734</v>
      </c>
      <c r="D55" s="7442">
        <f>D54-D53</f>
        <v>0</v>
      </c>
      <c r="E55" s="16887"/>
      <c r="F55" s="16888"/>
      <c r="G55" s="16889"/>
      <c r="H55" s="16890"/>
      <c r="I55" s="16891"/>
      <c r="J55" s="16892"/>
      <c r="K55" s="16893"/>
    </row>
    <row r="56" ht="24" customHeight="1">
      <c r="A56" s="16894"/>
      <c r="B56" s="16895"/>
      <c r="C56" s="16896" t="s">
        <v>735</v>
      </c>
      <c r="D56" s="7442">
        <f>IF(D53=0,0,D54/D53-1)*100</f>
        <v>0</v>
      </c>
      <c r="E56" s="16897"/>
      <c r="F56" s="16898"/>
      <c r="G56" s="16899"/>
      <c r="H56" s="16900"/>
      <c r="I56" s="16901"/>
      <c r="J56" s="16902"/>
      <c r="K56" s="16903"/>
    </row>
    <row r="57" ht="24" customHeight="1">
      <c r="A57" s="16904" t="s">
        <v>994</v>
      </c>
      <c r="B57" s="16905" t="s">
        <v>776</v>
      </c>
      <c r="C57" s="16906" t="s">
        <v>662</v>
      </c>
      <c r="D57" s="7442">
        <v>0</v>
      </c>
      <c r="E57" s="16907" t="s">
        <v>654</v>
      </c>
      <c r="F57" s="16908">
        <v>0.35</v>
      </c>
      <c r="G57" s="16909">
        <v>4</v>
      </c>
      <c r="H57" s="16910" t="s">
        <v>655</v>
      </c>
      <c r="I57" s="16911"/>
      <c r="J57" s="16912"/>
      <c r="K57" s="16913"/>
    </row>
    <row r="58" ht="24" customHeight="1">
      <c r="A58" s="16914"/>
      <c r="B58" s="16915"/>
      <c r="C58" s="16916" t="s">
        <v>81</v>
      </c>
      <c r="D58" s="7442">
        <v>0</v>
      </c>
      <c r="E58" s="16917" t="s">
        <v>654</v>
      </c>
      <c r="F58" s="16918">
        <v>0.35</v>
      </c>
      <c r="G58" s="16919">
        <v>4</v>
      </c>
      <c r="H58" s="16920" t="s">
        <v>655</v>
      </c>
      <c r="I58" s="16921"/>
      <c r="J58" s="16922"/>
      <c r="K58" s="16923"/>
    </row>
    <row r="59" ht="24" customHeight="1">
      <c r="A59" s="16924"/>
      <c r="B59" s="16925"/>
      <c r="C59" s="16926" t="s">
        <v>734</v>
      </c>
      <c r="D59" s="7442">
        <f>D58-D57</f>
        <v>0</v>
      </c>
      <c r="E59" s="16927"/>
      <c r="F59" s="16928"/>
      <c r="G59" s="16929"/>
      <c r="H59" s="16930"/>
      <c r="I59" s="16931"/>
      <c r="J59" s="16932"/>
      <c r="K59" s="16933"/>
    </row>
    <row r="60" ht="24" customHeight="1">
      <c r="A60" s="16934" t="s">
        <v>777</v>
      </c>
      <c r="B60" s="16935" t="s">
        <v>778</v>
      </c>
      <c r="C60" s="16936" t="s">
        <v>662</v>
      </c>
      <c r="D60" s="7442">
        <v>0</v>
      </c>
      <c r="E60" s="16937" t="s">
        <v>654</v>
      </c>
      <c r="F60" s="16938">
        <v>0</v>
      </c>
      <c r="G60" s="16939">
        <v>0</v>
      </c>
      <c r="H60" s="16940" t="s">
        <v>655</v>
      </c>
      <c r="I60" s="16941"/>
      <c r="J60" s="16942"/>
      <c r="K60" s="16943"/>
    </row>
    <row r="61" ht="24" customHeight="1">
      <c r="A61" s="16944"/>
      <c r="B61" s="16945"/>
      <c r="C61" s="16946" t="s">
        <v>81</v>
      </c>
      <c r="D61" s="7442">
        <v>0</v>
      </c>
      <c r="E61" s="16947" t="s">
        <v>654</v>
      </c>
      <c r="F61" s="16948">
        <v>0</v>
      </c>
      <c r="G61" s="16949">
        <v>0</v>
      </c>
      <c r="H61" s="16950" t="s">
        <v>655</v>
      </c>
      <c r="I61" s="16951"/>
      <c r="J61" s="16952"/>
      <c r="K61" s="16953"/>
    </row>
    <row r="62" ht="24" customHeight="1">
      <c r="A62" s="16954"/>
      <c r="B62" s="16955"/>
      <c r="C62" s="16956" t="s">
        <v>734</v>
      </c>
      <c r="D62" s="7442">
        <f>D61-D60</f>
        <v>0</v>
      </c>
      <c r="E62" s="16957"/>
      <c r="F62" s="16958"/>
      <c r="G62" s="16959"/>
      <c r="H62" s="16960"/>
      <c r="I62" s="16961"/>
      <c r="J62" s="16962"/>
      <c r="K62" s="16963"/>
    </row>
    <row r="63" ht="24" customHeight="1">
      <c r="A63" s="16964"/>
      <c r="B63" s="16965"/>
      <c r="C63" s="16966" t="s">
        <v>735</v>
      </c>
      <c r="D63" s="7442">
        <f>IF(D60=0,0,D61/D60-1)*100</f>
        <v>0</v>
      </c>
      <c r="E63" s="16967"/>
      <c r="F63" s="16968"/>
      <c r="G63" s="16969"/>
      <c r="H63" s="16970"/>
      <c r="I63" s="16971"/>
      <c r="J63" s="16972"/>
      <c r="K63" s="16973"/>
    </row>
    <row r="64" ht="24" customHeight="1">
      <c r="A64" s="16974" t="s">
        <v>919</v>
      </c>
      <c r="B64" s="16975"/>
      <c r="C64" s="16976"/>
      <c r="D64" s="16977"/>
      <c r="E64" s="16978"/>
      <c r="F64" s="16979"/>
      <c r="G64" s="16980"/>
      <c r="H64" s="16981"/>
      <c r="I64" s="16982"/>
      <c r="J64" s="16983"/>
      <c r="K64" s="16984"/>
    </row>
    <row r="65" ht="24" customHeight="1">
      <c r="A65" s="16985" t="s">
        <v>998</v>
      </c>
      <c r="B65" s="16986" t="s">
        <v>733</v>
      </c>
      <c r="C65" s="16987" t="s">
        <v>662</v>
      </c>
      <c r="D65" s="7442">
        <v>0</v>
      </c>
      <c r="E65" s="16988"/>
      <c r="F65" s="16989"/>
      <c r="G65" s="16990"/>
      <c r="H65" s="16991"/>
      <c r="I65" s="16992"/>
      <c r="J65" s="16993"/>
      <c r="K65" s="16994"/>
    </row>
    <row r="66" ht="24" customHeight="1">
      <c r="A66" s="16995"/>
      <c r="B66" s="16996"/>
      <c r="C66" s="16997" t="s">
        <v>81</v>
      </c>
      <c r="D66" s="7442">
        <v>0</v>
      </c>
      <c r="E66" s="16998"/>
      <c r="F66" s="16999"/>
      <c r="G66" s="17000"/>
      <c r="H66" s="17001"/>
      <c r="I66" s="17002"/>
      <c r="J66" s="17003"/>
      <c r="K66" s="17004"/>
    </row>
    <row r="67" ht="24" customHeight="1">
      <c r="A67" s="17005"/>
      <c r="B67" s="17006"/>
      <c r="C67" s="17007" t="s">
        <v>734</v>
      </c>
      <c r="D67" s="7442">
        <f>D66-D65</f>
        <v>0</v>
      </c>
      <c r="E67" s="17008"/>
      <c r="F67" s="17009"/>
      <c r="G67" s="17010"/>
      <c r="H67" s="17011"/>
      <c r="I67" s="17012"/>
      <c r="J67" s="17013"/>
      <c r="K67" s="17014"/>
    </row>
    <row r="68" ht="24" customHeight="1">
      <c r="A68" s="17015"/>
      <c r="B68" s="17016"/>
      <c r="C68" s="17017" t="s">
        <v>735</v>
      </c>
      <c r="D68" s="7442">
        <f>IF(D65=0,0,D66/D65-1)*100</f>
        <v>0</v>
      </c>
      <c r="E68" s="17018" t="s">
        <v>654</v>
      </c>
      <c r="F68" s="17019">
        <v>0</v>
      </c>
      <c r="G68" s="17020">
        <v>20</v>
      </c>
      <c r="H68" s="17021" t="s">
        <v>655</v>
      </c>
      <c r="I68" s="17022"/>
      <c r="J68" s="17023"/>
      <c r="K68" s="17024"/>
    </row>
    <row r="69" ht="24" customHeight="1">
      <c r="A69" s="17025" t="s">
        <v>1073</v>
      </c>
      <c r="B69" s="17026" t="s">
        <v>737</v>
      </c>
      <c r="C69" s="17027" t="s">
        <v>662</v>
      </c>
      <c r="D69" s="7442">
        <v>0</v>
      </c>
      <c r="E69" s="17028"/>
      <c r="F69" s="17029"/>
      <c r="G69" s="17030"/>
      <c r="H69" s="17031"/>
      <c r="I69" s="17032"/>
      <c r="J69" s="17033"/>
      <c r="K69" s="17034"/>
    </row>
    <row r="70" ht="24" customHeight="1">
      <c r="A70" s="17035"/>
      <c r="B70" s="17036"/>
      <c r="C70" s="17037" t="s">
        <v>81</v>
      </c>
      <c r="D70" s="7442">
        <v>0</v>
      </c>
      <c r="E70" s="17038"/>
      <c r="F70" s="17039"/>
      <c r="G70" s="17040"/>
      <c r="H70" s="17041"/>
      <c r="I70" s="17042"/>
      <c r="J70" s="17043"/>
      <c r="K70" s="17044"/>
    </row>
    <row r="71" ht="24" customHeight="1">
      <c r="A71" s="17045"/>
      <c r="B71" s="17046"/>
      <c r="C71" s="17047" t="s">
        <v>734</v>
      </c>
      <c r="D71" s="7442">
        <f>D70-D69</f>
        <v>0</v>
      </c>
      <c r="E71" s="17048"/>
      <c r="F71" s="17049"/>
      <c r="G71" s="17050"/>
      <c r="H71" s="17051"/>
      <c r="I71" s="17052"/>
      <c r="J71" s="17053"/>
      <c r="K71" s="17054"/>
    </row>
    <row r="72" ht="24" customHeight="1">
      <c r="A72" s="17055"/>
      <c r="B72" s="17056"/>
      <c r="C72" s="17057" t="s">
        <v>735</v>
      </c>
      <c r="D72" s="7442">
        <f>IF(D69=0,0,D70/D69-1)*100</f>
        <v>0</v>
      </c>
      <c r="E72" s="17058" t="s">
        <v>654</v>
      </c>
      <c r="F72" s="17059">
        <v>0</v>
      </c>
      <c r="G72" s="17060">
        <v>20</v>
      </c>
      <c r="H72" s="17061" t="s">
        <v>655</v>
      </c>
      <c r="I72" s="17062"/>
      <c r="J72" s="17063"/>
      <c r="K72" s="17064"/>
    </row>
    <row r="73" ht="24" customHeight="1">
      <c r="A73" s="17065" t="s">
        <v>1074</v>
      </c>
      <c r="B73" s="17066" t="s">
        <v>1075</v>
      </c>
      <c r="C73" s="17067" t="s">
        <v>662</v>
      </c>
      <c r="D73" s="7442">
        <v>0</v>
      </c>
      <c r="E73" s="17068"/>
      <c r="F73" s="17069"/>
      <c r="G73" s="17070"/>
      <c r="H73" s="17071"/>
      <c r="I73" s="17072"/>
      <c r="J73" s="17073"/>
      <c r="K73" s="17074"/>
    </row>
    <row r="74" ht="24" customHeight="1">
      <c r="A74" s="17075"/>
      <c r="B74" s="17076"/>
      <c r="C74" s="17077" t="s">
        <v>81</v>
      </c>
      <c r="D74" s="7442">
        <v>0</v>
      </c>
      <c r="E74" s="17078"/>
      <c r="F74" s="17079"/>
      <c r="G74" s="17080"/>
      <c r="H74" s="17081"/>
      <c r="I74" s="17082"/>
      <c r="J74" s="17083"/>
      <c r="K74" s="17084"/>
    </row>
    <row r="75" ht="24" customHeight="1">
      <c r="A75" s="17085"/>
      <c r="B75" s="17086"/>
      <c r="C75" s="17087" t="s">
        <v>734</v>
      </c>
      <c r="D75" s="7442">
        <f>D74-D73</f>
        <v>0</v>
      </c>
      <c r="E75" s="17088"/>
      <c r="F75" s="17089"/>
      <c r="G75" s="17090"/>
      <c r="H75" s="17091"/>
      <c r="I75" s="17092"/>
      <c r="J75" s="17093"/>
      <c r="K75" s="17094"/>
    </row>
    <row r="76" ht="24" customHeight="1">
      <c r="A76" s="17095"/>
      <c r="B76" s="17096"/>
      <c r="C76" s="17097" t="s">
        <v>735</v>
      </c>
      <c r="D76" s="7442">
        <f>IF(D73=0,0,D74/D73-1)*100</f>
        <v>0</v>
      </c>
      <c r="E76" s="17098" t="s">
        <v>654</v>
      </c>
      <c r="F76" s="17099">
        <v>0</v>
      </c>
      <c r="G76" s="17100">
        <v>15</v>
      </c>
      <c r="H76" s="17101" t="s">
        <v>655</v>
      </c>
      <c r="I76" s="17102"/>
      <c r="J76" s="17103"/>
      <c r="K76" s="17104"/>
    </row>
    <row r="77" ht="24" customHeight="1">
      <c r="A77" s="17105" t="s">
        <v>1076</v>
      </c>
      <c r="B77" s="17106" t="s">
        <v>737</v>
      </c>
      <c r="C77" s="17107" t="s">
        <v>662</v>
      </c>
      <c r="D77" s="7442">
        <v>0</v>
      </c>
      <c r="E77" s="17108"/>
      <c r="F77" s="17109"/>
      <c r="G77" s="17110"/>
      <c r="H77" s="17111"/>
      <c r="I77" s="17112"/>
      <c r="J77" s="17113"/>
      <c r="K77" s="17114"/>
    </row>
    <row r="78" ht="24" customHeight="1">
      <c r="A78" s="17115"/>
      <c r="B78" s="17116"/>
      <c r="C78" s="17117" t="s">
        <v>81</v>
      </c>
      <c r="D78" s="7442">
        <v>0</v>
      </c>
      <c r="E78" s="17118"/>
      <c r="F78" s="17119"/>
      <c r="G78" s="17120"/>
      <c r="H78" s="17121"/>
      <c r="I78" s="17122"/>
      <c r="J78" s="17123"/>
      <c r="K78" s="17124"/>
    </row>
    <row r="79" ht="24" customHeight="1">
      <c r="A79" s="17125"/>
      <c r="B79" s="17126"/>
      <c r="C79" s="17127" t="s">
        <v>734</v>
      </c>
      <c r="D79" s="7442">
        <f>D78-D77</f>
        <v>0</v>
      </c>
      <c r="E79" s="17128"/>
      <c r="F79" s="17129"/>
      <c r="G79" s="17130"/>
      <c r="H79" s="17131"/>
      <c r="I79" s="17132"/>
      <c r="J79" s="17133"/>
      <c r="K79" s="17134"/>
    </row>
    <row r="80" ht="24" customHeight="1">
      <c r="A80" s="17135"/>
      <c r="B80" s="17136"/>
      <c r="C80" s="17137" t="s">
        <v>735</v>
      </c>
      <c r="D80" s="7442">
        <f>IF(D77=0,0,D78/D77-1)*100</f>
        <v>0</v>
      </c>
      <c r="E80" s="17138" t="s">
        <v>654</v>
      </c>
      <c r="F80" s="17139">
        <v>0</v>
      </c>
      <c r="G80" s="17140">
        <v>15</v>
      </c>
      <c r="H80" s="17141" t="s">
        <v>655</v>
      </c>
      <c r="I80" s="17142"/>
      <c r="J80" s="17143"/>
      <c r="K80" s="17144"/>
    </row>
    <row r="81" ht="24" customHeight="1">
      <c r="A81" s="17145" t="s">
        <v>1077</v>
      </c>
      <c r="B81" s="17146" t="s">
        <v>1078</v>
      </c>
      <c r="C81" s="17147" t="s">
        <v>662</v>
      </c>
      <c r="D81" s="7442">
        <f>IF(D139=0,0,D77/D139)</f>
        <v>0</v>
      </c>
      <c r="E81" s="17148" t="s">
        <v>654</v>
      </c>
      <c r="F81" s="17149">
        <v>2000</v>
      </c>
      <c r="G81" s="17150">
        <v>20000</v>
      </c>
      <c r="H81" s="17151" t="s">
        <v>655</v>
      </c>
      <c r="I81" s="17152"/>
      <c r="J81" s="17153"/>
      <c r="K81" s="17154"/>
    </row>
    <row r="82" ht="24" customHeight="1">
      <c r="A82" s="17155"/>
      <c r="B82" s="17156"/>
      <c r="C82" s="17157" t="s">
        <v>81</v>
      </c>
      <c r="D82" s="7442">
        <f>IF(D140=0,0,D78/D140)</f>
        <v>0</v>
      </c>
      <c r="E82" s="17158" t="s">
        <v>654</v>
      </c>
      <c r="F82" s="17159">
        <v>2000</v>
      </c>
      <c r="G82" s="17160">
        <v>20000</v>
      </c>
      <c r="H82" s="17161" t="s">
        <v>655</v>
      </c>
      <c r="I82" s="17162"/>
      <c r="J82" s="17163"/>
      <c r="K82" s="17164"/>
    </row>
    <row r="83" ht="24" customHeight="1">
      <c r="A83" s="17165"/>
      <c r="B83" s="17166"/>
      <c r="C83" s="17167" t="s">
        <v>734</v>
      </c>
      <c r="D83" s="7442">
        <f>D82-D81</f>
        <v>0</v>
      </c>
      <c r="E83" s="17168"/>
      <c r="F83" s="17169"/>
      <c r="G83" s="17170"/>
      <c r="H83" s="17171"/>
      <c r="I83" s="17172"/>
      <c r="J83" s="17173"/>
      <c r="K83" s="17174"/>
    </row>
    <row r="84" ht="24" customHeight="1">
      <c r="A84" s="17175"/>
      <c r="B84" s="17176"/>
      <c r="C84" s="17177" t="s">
        <v>735</v>
      </c>
      <c r="D84" s="7442">
        <f>IF(D81=0,0,D82/D81-1)*100</f>
        <v>0</v>
      </c>
      <c r="E84" s="17178" t="s">
        <v>654</v>
      </c>
      <c r="F84" s="17179">
        <v>0</v>
      </c>
      <c r="G84" s="17180">
        <v>15</v>
      </c>
      <c r="H84" s="17181" t="s">
        <v>655</v>
      </c>
      <c r="I84" s="17182"/>
      <c r="J84" s="17183"/>
      <c r="K84" s="17184"/>
    </row>
    <row r="85" ht="24" customHeight="1">
      <c r="A85" s="17185" t="s">
        <v>1079</v>
      </c>
      <c r="B85" s="17186" t="s">
        <v>737</v>
      </c>
      <c r="C85" s="17187" t="s">
        <v>662</v>
      </c>
      <c r="D85" s="7442">
        <v>0</v>
      </c>
      <c r="E85" s="17188"/>
      <c r="F85" s="17189"/>
      <c r="G85" s="17190"/>
      <c r="H85" s="17191"/>
      <c r="I85" s="17192"/>
      <c r="J85" s="17193"/>
      <c r="K85" s="17194"/>
    </row>
    <row r="86" ht="24" customHeight="1">
      <c r="A86" s="17195"/>
      <c r="B86" s="17196"/>
      <c r="C86" s="17197" t="s">
        <v>81</v>
      </c>
      <c r="D86" s="7442">
        <v>0</v>
      </c>
      <c r="E86" s="17198"/>
      <c r="F86" s="17199"/>
      <c r="G86" s="17200"/>
      <c r="H86" s="17201"/>
      <c r="I86" s="17202"/>
      <c r="J86" s="17203"/>
      <c r="K86" s="17204"/>
    </row>
    <row r="87" ht="24" customHeight="1">
      <c r="A87" s="17205"/>
      <c r="B87" s="17206"/>
      <c r="C87" s="17207" t="s">
        <v>734</v>
      </c>
      <c r="D87" s="7442">
        <f>D86-D85</f>
        <v>0</v>
      </c>
      <c r="E87" s="17208"/>
      <c r="F87" s="17209"/>
      <c r="G87" s="17210"/>
      <c r="H87" s="17211"/>
      <c r="I87" s="17212"/>
      <c r="J87" s="17213"/>
      <c r="K87" s="17214"/>
    </row>
    <row r="88" ht="24" customHeight="1">
      <c r="A88" s="17215"/>
      <c r="B88" s="17216"/>
      <c r="C88" s="17217" t="s">
        <v>735</v>
      </c>
      <c r="D88" s="7442">
        <f>IF(D85=0,0,D86/D85-1)*100</f>
        <v>0</v>
      </c>
      <c r="E88" s="17218" t="s">
        <v>654</v>
      </c>
      <c r="F88" s="17219">
        <v>0</v>
      </c>
      <c r="G88" s="17220">
        <v>15</v>
      </c>
      <c r="H88" s="17221" t="s">
        <v>655</v>
      </c>
      <c r="I88" s="17222"/>
      <c r="J88" s="17223"/>
      <c r="K88" s="17224"/>
    </row>
    <row r="89" ht="24" customHeight="1">
      <c r="A89" s="17225" t="s">
        <v>1080</v>
      </c>
      <c r="B89" s="17226" t="s">
        <v>1081</v>
      </c>
      <c r="C89" s="17227" t="s">
        <v>662</v>
      </c>
      <c r="D89" s="7442">
        <f>IF(D143=0,0,D85/D143)</f>
        <v>0</v>
      </c>
      <c r="E89" s="17228" t="s">
        <v>654</v>
      </c>
      <c r="F89" s="17229">
        <v>50</v>
      </c>
      <c r="G89" s="17230">
        <v>500</v>
      </c>
      <c r="H89" s="17231" t="s">
        <v>655</v>
      </c>
      <c r="I89" s="17232"/>
      <c r="J89" s="17233"/>
      <c r="K89" s="17234"/>
    </row>
    <row r="90" ht="24" customHeight="1">
      <c r="A90" s="17235"/>
      <c r="B90" s="17236"/>
      <c r="C90" s="17237" t="s">
        <v>81</v>
      </c>
      <c r="D90" s="7442">
        <f>IF(D144=0,0,D86/D144)</f>
        <v>0</v>
      </c>
      <c r="E90" s="17238" t="s">
        <v>654</v>
      </c>
      <c r="F90" s="17239">
        <v>50</v>
      </c>
      <c r="G90" s="17240">
        <v>500</v>
      </c>
      <c r="H90" s="17241" t="s">
        <v>655</v>
      </c>
      <c r="I90" s="17242"/>
      <c r="J90" s="17243"/>
      <c r="K90" s="17244"/>
    </row>
    <row r="91" ht="24" customHeight="1">
      <c r="A91" s="17245"/>
      <c r="B91" s="17246"/>
      <c r="C91" s="17247" t="s">
        <v>734</v>
      </c>
      <c r="D91" s="7442">
        <f>D90-D89</f>
        <v>0</v>
      </c>
      <c r="E91" s="17248"/>
      <c r="F91" s="17249"/>
      <c r="G91" s="17250"/>
      <c r="H91" s="17251"/>
      <c r="I91" s="17252"/>
      <c r="J91" s="17253"/>
      <c r="K91" s="17254"/>
    </row>
    <row r="92" ht="24" customHeight="1">
      <c r="A92" s="17255"/>
      <c r="B92" s="17256"/>
      <c r="C92" s="17257" t="s">
        <v>735</v>
      </c>
      <c r="D92" s="7442">
        <f>IF(D89=0,0,D90/D89-1)*100</f>
        <v>0</v>
      </c>
      <c r="E92" s="17258" t="s">
        <v>654</v>
      </c>
      <c r="F92" s="17259">
        <v>0</v>
      </c>
      <c r="G92" s="17260">
        <v>15</v>
      </c>
      <c r="H92" s="17261" t="s">
        <v>655</v>
      </c>
      <c r="I92" s="17262"/>
      <c r="J92" s="17263"/>
      <c r="K92" s="17264"/>
    </row>
    <row r="93" ht="24" customHeight="1">
      <c r="A93" s="17265" t="s">
        <v>1088</v>
      </c>
      <c r="B93" s="17266" t="s">
        <v>737</v>
      </c>
      <c r="C93" s="17267" t="s">
        <v>662</v>
      </c>
      <c r="D93" s="7442">
        <v>0</v>
      </c>
      <c r="E93" s="17268"/>
      <c r="F93" s="17269"/>
      <c r="G93" s="17270"/>
      <c r="H93" s="17271"/>
      <c r="I93" s="17272"/>
      <c r="J93" s="17273"/>
      <c r="K93" s="17274"/>
    </row>
    <row r="94" ht="24" customHeight="1">
      <c r="A94" s="17275"/>
      <c r="B94" s="17276"/>
      <c r="C94" s="17277" t="s">
        <v>81</v>
      </c>
      <c r="D94" s="7442">
        <v>0</v>
      </c>
      <c r="E94" s="17278"/>
      <c r="F94" s="17279"/>
      <c r="G94" s="17280"/>
      <c r="H94" s="17281"/>
      <c r="I94" s="17282"/>
      <c r="J94" s="17283"/>
      <c r="K94" s="17284"/>
    </row>
    <row r="95" ht="24" customHeight="1">
      <c r="A95" s="17285"/>
      <c r="B95" s="17286"/>
      <c r="C95" s="17287" t="s">
        <v>734</v>
      </c>
      <c r="D95" s="7442">
        <f>D94-D93</f>
        <v>0</v>
      </c>
      <c r="E95" s="17288"/>
      <c r="F95" s="17289"/>
      <c r="G95" s="17290"/>
      <c r="H95" s="17291"/>
      <c r="I95" s="17292"/>
      <c r="J95" s="17293"/>
      <c r="K95" s="17294"/>
    </row>
    <row r="96" ht="24" customHeight="1">
      <c r="A96" s="17295"/>
      <c r="B96" s="17296"/>
      <c r="C96" s="17297" t="s">
        <v>735</v>
      </c>
      <c r="D96" s="7442">
        <f>IF(D93=0,0,D94/D93-1)*100</f>
        <v>0</v>
      </c>
      <c r="E96" s="17298" t="s">
        <v>654</v>
      </c>
      <c r="F96" s="17299">
        <v>0</v>
      </c>
      <c r="G96" s="17300">
        <v>30</v>
      </c>
      <c r="H96" s="17301" t="s">
        <v>655</v>
      </c>
      <c r="I96" s="17302"/>
      <c r="J96" s="17303"/>
      <c r="K96" s="17304"/>
    </row>
    <row r="97" ht="24" customHeight="1">
      <c r="A97" s="17305" t="s">
        <v>1089</v>
      </c>
      <c r="B97" s="17306" t="s">
        <v>1090</v>
      </c>
      <c r="C97" s="17307" t="s">
        <v>662</v>
      </c>
      <c r="D97" s="7442">
        <f>IF(D147=0,0,D93/D147)</f>
        <v>0</v>
      </c>
      <c r="E97" s="17308" t="s">
        <v>654</v>
      </c>
      <c r="F97" s="17309">
        <v>50</v>
      </c>
      <c r="G97" s="17310">
        <v>150</v>
      </c>
      <c r="H97" s="17311" t="s">
        <v>655</v>
      </c>
      <c r="I97" s="17312"/>
      <c r="J97" s="17313"/>
      <c r="K97" s="17314"/>
    </row>
    <row r="98" ht="24" customHeight="1">
      <c r="A98" s="17315"/>
      <c r="B98" s="17316"/>
      <c r="C98" s="17317" t="s">
        <v>81</v>
      </c>
      <c r="D98" s="7442">
        <f>IF(D148=0,0,D94/D148)</f>
        <v>0</v>
      </c>
      <c r="E98" s="17318" t="s">
        <v>654</v>
      </c>
      <c r="F98" s="17319">
        <v>50</v>
      </c>
      <c r="G98" s="17320">
        <v>150</v>
      </c>
      <c r="H98" s="17321" t="s">
        <v>655</v>
      </c>
      <c r="I98" s="17322"/>
      <c r="J98" s="17323"/>
      <c r="K98" s="17324"/>
    </row>
    <row r="99" ht="24" customHeight="1">
      <c r="A99" s="17325"/>
      <c r="B99" s="17326"/>
      <c r="C99" s="17327" t="s">
        <v>734</v>
      </c>
      <c r="D99" s="7442">
        <f>D98-D97</f>
        <v>0</v>
      </c>
      <c r="E99" s="17328"/>
      <c r="F99" s="17329"/>
      <c r="G99" s="17330"/>
      <c r="H99" s="17331"/>
      <c r="I99" s="17332"/>
      <c r="J99" s="17333"/>
      <c r="K99" s="17334"/>
    </row>
    <row r="100" ht="24" customHeight="1">
      <c r="A100" s="17335"/>
      <c r="B100" s="17336"/>
      <c r="C100" s="17337" t="s">
        <v>735</v>
      </c>
      <c r="D100" s="7442">
        <f>IF(D97=0,0,D98/D97-1)*100</f>
        <v>0</v>
      </c>
      <c r="E100" s="17338" t="s">
        <v>654</v>
      </c>
      <c r="F100" s="17339">
        <v>0</v>
      </c>
      <c r="G100" s="17340">
        <v>30</v>
      </c>
      <c r="H100" s="17341" t="s">
        <v>655</v>
      </c>
      <c r="I100" s="17342"/>
      <c r="J100" s="17343"/>
      <c r="K100" s="17344"/>
    </row>
    <row r="101" ht="24" customHeight="1">
      <c r="A101" s="17345" t="s">
        <v>1009</v>
      </c>
      <c r="B101" s="17346" t="s">
        <v>797</v>
      </c>
      <c r="C101" s="17347" t="s">
        <v>662</v>
      </c>
      <c r="D101" s="7442">
        <v>0</v>
      </c>
      <c r="E101" s="17348" t="s">
        <v>654</v>
      </c>
      <c r="F101" s="17349">
        <v>0</v>
      </c>
      <c r="G101" s="17350">
        <v>0</v>
      </c>
      <c r="H101" s="17351" t="s">
        <v>655</v>
      </c>
      <c r="I101" s="17352"/>
      <c r="J101" s="17353"/>
      <c r="K101" s="17354"/>
    </row>
    <row r="102" ht="24" customHeight="1">
      <c r="A102" s="17355"/>
      <c r="B102" s="17356"/>
      <c r="C102" s="17357" t="s">
        <v>81</v>
      </c>
      <c r="D102" s="7442">
        <v>0</v>
      </c>
      <c r="E102" s="17358" t="s">
        <v>654</v>
      </c>
      <c r="F102" s="17359">
        <v>0</v>
      </c>
      <c r="G102" s="17360">
        <v>0</v>
      </c>
      <c r="H102" s="17361" t="s">
        <v>655</v>
      </c>
      <c r="I102" s="17362"/>
      <c r="J102" s="17363"/>
      <c r="K102" s="17364"/>
    </row>
    <row r="103" ht="24" customHeight="1">
      <c r="A103" s="17365"/>
      <c r="B103" s="17366"/>
      <c r="C103" s="17367" t="s">
        <v>734</v>
      </c>
      <c r="D103" s="7442">
        <f>D102-D101</f>
        <v>0</v>
      </c>
      <c r="E103" s="17368"/>
      <c r="F103" s="17369"/>
      <c r="G103" s="17370"/>
      <c r="H103" s="17371"/>
      <c r="I103" s="17372"/>
      <c r="J103" s="17373"/>
      <c r="K103" s="17374"/>
    </row>
    <row r="104" ht="24" customHeight="1">
      <c r="A104" s="17375"/>
      <c r="B104" s="17376"/>
      <c r="C104" s="17377" t="s">
        <v>735</v>
      </c>
      <c r="D104" s="7442">
        <f>IF(D101=0,0,D102/D101-1)*100</f>
        <v>0</v>
      </c>
      <c r="E104" s="17378"/>
      <c r="F104" s="17379"/>
      <c r="G104" s="17380"/>
      <c r="H104" s="17381"/>
      <c r="I104" s="17382"/>
      <c r="J104" s="17383"/>
      <c r="K104" s="17384"/>
    </row>
    <row r="105" ht="24" customHeight="1">
      <c r="A105" s="17385" t="s">
        <v>1091</v>
      </c>
      <c r="B105" s="17386" t="s">
        <v>976</v>
      </c>
      <c r="C105" s="17387" t="s">
        <v>662</v>
      </c>
      <c r="D105" s="17388">
        <v>0</v>
      </c>
      <c r="E105" s="17389"/>
      <c r="F105" s="17390"/>
      <c r="G105" s="17391"/>
      <c r="H105" s="17392"/>
      <c r="I105" s="17393"/>
      <c r="J105" s="17394"/>
      <c r="K105" s="17395"/>
    </row>
    <row r="106" ht="24" customHeight="1">
      <c r="A106" s="17396"/>
      <c r="B106" s="17397"/>
      <c r="C106" s="17398" t="s">
        <v>81</v>
      </c>
      <c r="D106" s="17399">
        <v>0</v>
      </c>
      <c r="E106" s="17400"/>
      <c r="F106" s="17401"/>
      <c r="G106" s="17402"/>
      <c r="H106" s="17403"/>
      <c r="I106" s="17404"/>
      <c r="J106" s="17405"/>
      <c r="K106" s="17406"/>
    </row>
    <row r="107" ht="24" customHeight="1">
      <c r="A107" s="17407"/>
      <c r="B107" s="17408"/>
      <c r="C107" s="17409" t="s">
        <v>734</v>
      </c>
      <c r="D107" s="7442">
        <f>D106-D105</f>
        <v>0</v>
      </c>
      <c r="E107" s="17410"/>
      <c r="F107" s="17411"/>
      <c r="G107" s="17412"/>
      <c r="H107" s="17413"/>
      <c r="I107" s="17414"/>
      <c r="J107" s="17415"/>
      <c r="K107" s="17416"/>
    </row>
    <row r="108" ht="24" customHeight="1">
      <c r="A108" s="17417"/>
      <c r="B108" s="17418"/>
      <c r="C108" s="17419" t="s">
        <v>735</v>
      </c>
      <c r="D108" s="7442">
        <f>IF(D105=0,0,D106/D105-1)*100</f>
        <v>0</v>
      </c>
      <c r="E108" s="17420"/>
      <c r="F108" s="17421"/>
      <c r="G108" s="17422"/>
      <c r="H108" s="17423"/>
      <c r="I108" s="17424"/>
      <c r="J108" s="17425"/>
      <c r="K108" s="17426"/>
    </row>
    <row r="109" ht="24" customHeight="1">
      <c r="A109" s="17427" t="s">
        <v>1092</v>
      </c>
      <c r="B109" s="17428" t="s">
        <v>1093</v>
      </c>
      <c r="C109" s="17429" t="s">
        <v>662</v>
      </c>
      <c r="D109" s="7442">
        <f>IF(D153=0,0,D105/D153)</f>
        <v>0</v>
      </c>
      <c r="E109" s="17430" t="s">
        <v>654</v>
      </c>
      <c r="F109" s="17431">
        <v>20</v>
      </c>
      <c r="G109" s="17432">
        <v>62</v>
      </c>
      <c r="H109" s="17433" t="s">
        <v>655</v>
      </c>
      <c r="I109" s="17434"/>
      <c r="J109" s="17435"/>
      <c r="K109" s="17436"/>
    </row>
    <row r="110" ht="24" customHeight="1">
      <c r="A110" s="17437"/>
      <c r="B110" s="17438"/>
      <c r="C110" s="17439" t="s">
        <v>81</v>
      </c>
      <c r="D110" s="7442">
        <f>IF(D154=0,0,D106/D154)</f>
        <v>0</v>
      </c>
      <c r="E110" s="17440" t="s">
        <v>654</v>
      </c>
      <c r="F110" s="17441">
        <v>20</v>
      </c>
      <c r="G110" s="17442">
        <v>62</v>
      </c>
      <c r="H110" s="17443" t="s">
        <v>655</v>
      </c>
      <c r="I110" s="17444"/>
      <c r="J110" s="17445"/>
      <c r="K110" s="17446"/>
    </row>
    <row r="111" ht="24" customHeight="1">
      <c r="A111" s="17447"/>
      <c r="B111" s="17448"/>
      <c r="C111" s="17449" t="s">
        <v>734</v>
      </c>
      <c r="D111" s="7442">
        <f>D110-D109</f>
        <v>0</v>
      </c>
      <c r="E111" s="17450"/>
      <c r="F111" s="17451"/>
      <c r="G111" s="17452"/>
      <c r="H111" s="17453"/>
      <c r="I111" s="17454"/>
      <c r="J111" s="17455"/>
      <c r="K111" s="17456"/>
    </row>
    <row r="112" ht="24" customHeight="1">
      <c r="A112" s="17457"/>
      <c r="B112" s="17458"/>
      <c r="C112" s="17459" t="s">
        <v>735</v>
      </c>
      <c r="D112" s="7442">
        <f>IF(D109=0,0,D110/D109-1)*100</f>
        <v>0</v>
      </c>
      <c r="E112" s="17460"/>
      <c r="F112" s="17461"/>
      <c r="G112" s="17462"/>
      <c r="H112" s="17463"/>
      <c r="I112" s="17464"/>
      <c r="J112" s="17465"/>
      <c r="K112" s="17466"/>
    </row>
    <row r="113" ht="24" customHeight="1">
      <c r="A113" s="17467" t="s">
        <v>1094</v>
      </c>
      <c r="B113" s="17468" t="s">
        <v>1148</v>
      </c>
      <c r="C113" s="17469" t="s">
        <v>662</v>
      </c>
      <c r="D113" s="7442">
        <f>D101-D105</f>
        <v>0</v>
      </c>
      <c r="E113" s="17470" t="s">
        <v>654</v>
      </c>
      <c r="F113" s="17471">
        <v>0</v>
      </c>
      <c r="G113" s="17472">
        <v>0</v>
      </c>
      <c r="H113" s="17473" t="s">
        <v>655</v>
      </c>
      <c r="I113" s="17474"/>
      <c r="J113" s="17475"/>
      <c r="K113" s="17476"/>
    </row>
    <row r="114" ht="24" customHeight="1">
      <c r="A114" s="17477"/>
      <c r="B114" s="17478"/>
      <c r="C114" s="17479" t="s">
        <v>81</v>
      </c>
      <c r="D114" s="7442">
        <f>D102-D106</f>
        <v>0</v>
      </c>
      <c r="E114" s="17480" t="s">
        <v>654</v>
      </c>
      <c r="F114" s="17481">
        <v>0</v>
      </c>
      <c r="G114" s="17482">
        <v>0</v>
      </c>
      <c r="H114" s="17483" t="s">
        <v>655</v>
      </c>
      <c r="I114" s="17484"/>
      <c r="J114" s="17485"/>
      <c r="K114" s="17486"/>
    </row>
    <row r="115" ht="24" customHeight="1">
      <c r="A115" s="17487"/>
      <c r="B115" s="17488"/>
      <c r="C115" s="17489" t="s">
        <v>734</v>
      </c>
      <c r="D115" s="7442">
        <f>D114-D113</f>
        <v>0</v>
      </c>
      <c r="E115" s="17490"/>
      <c r="F115" s="17491"/>
      <c r="G115" s="17492"/>
      <c r="H115" s="17493"/>
      <c r="I115" s="17494"/>
      <c r="J115" s="17495"/>
      <c r="K115" s="17496"/>
    </row>
    <row r="116" ht="24" customHeight="1">
      <c r="A116" s="17497"/>
      <c r="B116" s="17498"/>
      <c r="C116" s="17499" t="s">
        <v>735</v>
      </c>
      <c r="D116" s="7442">
        <f>IF(D113=0,0,D114/D113-1)*100</f>
        <v>0</v>
      </c>
      <c r="E116" s="17500"/>
      <c r="F116" s="17501"/>
      <c r="G116" s="17502"/>
      <c r="H116" s="17503"/>
      <c r="I116" s="17504"/>
      <c r="J116" s="17505"/>
      <c r="K116" s="17506"/>
    </row>
    <row r="117" ht="24" customHeight="1">
      <c r="A117" s="17507" t="s">
        <v>924</v>
      </c>
      <c r="B117" s="17508"/>
      <c r="C117" s="17509"/>
      <c r="D117" s="17510"/>
      <c r="E117" s="17511"/>
      <c r="F117" s="17512"/>
      <c r="G117" s="17513"/>
      <c r="H117" s="17514"/>
      <c r="I117" s="17515"/>
      <c r="J117" s="17516"/>
      <c r="K117" s="17517"/>
    </row>
    <row r="118" ht="24" customHeight="1">
      <c r="A118" s="17518" t="s">
        <v>800</v>
      </c>
      <c r="B118" s="17519" t="s">
        <v>737</v>
      </c>
      <c r="C118" s="17520" t="s">
        <v>662</v>
      </c>
      <c r="D118" s="7442">
        <v>0</v>
      </c>
      <c r="E118" s="17521" t="s">
        <v>654</v>
      </c>
      <c r="F118" s="17522">
        <v>0</v>
      </c>
      <c r="G118" s="17523" t="s">
        <v>679</v>
      </c>
      <c r="H118" s="17524" t="s">
        <v>655</v>
      </c>
      <c r="I118" s="17525"/>
      <c r="J118" s="17526"/>
      <c r="K118" s="17527"/>
    </row>
    <row r="119" ht="24" customHeight="1">
      <c r="A119" s="17528"/>
      <c r="B119" s="17529"/>
      <c r="C119" s="17530" t="s">
        <v>81</v>
      </c>
      <c r="D119" s="7442">
        <v>0</v>
      </c>
      <c r="E119" s="17531" t="s">
        <v>654</v>
      </c>
      <c r="F119" s="17532">
        <v>0</v>
      </c>
      <c r="G119" s="17533" t="s">
        <v>679</v>
      </c>
      <c r="H119" s="17534" t="s">
        <v>655</v>
      </c>
      <c r="I119" s="17535"/>
      <c r="J119" s="17536"/>
      <c r="K119" s="17537"/>
    </row>
    <row r="120" ht="24" customHeight="1">
      <c r="A120" s="17538"/>
      <c r="B120" s="17539"/>
      <c r="C120" s="17540" t="s">
        <v>734</v>
      </c>
      <c r="D120" s="7442">
        <f>D119-D118</f>
        <v>0</v>
      </c>
      <c r="E120" s="17541"/>
      <c r="F120" s="17542"/>
      <c r="G120" s="17543"/>
      <c r="H120" s="17544"/>
      <c r="I120" s="17545"/>
      <c r="J120" s="17546"/>
      <c r="K120" s="17547"/>
    </row>
    <row r="121" ht="24" customHeight="1">
      <c r="A121" s="17548"/>
      <c r="B121" s="17549"/>
      <c r="C121" s="17550" t="s">
        <v>735</v>
      </c>
      <c r="D121" s="7442">
        <f>IF(D118=0,0,D119/D118-1)*100</f>
        <v>0</v>
      </c>
      <c r="E121" s="17551"/>
      <c r="F121" s="17552"/>
      <c r="G121" s="17553"/>
      <c r="H121" s="17554"/>
      <c r="I121" s="17555"/>
      <c r="J121" s="17556"/>
      <c r="K121" s="17557"/>
    </row>
    <row r="122" ht="24" customHeight="1">
      <c r="A122" s="17558" t="s">
        <v>801</v>
      </c>
      <c r="B122" s="17559" t="s">
        <v>737</v>
      </c>
      <c r="C122" s="17560" t="s">
        <v>662</v>
      </c>
      <c r="D122" s="7442">
        <v>0</v>
      </c>
      <c r="E122" s="17561" t="s">
        <v>654</v>
      </c>
      <c r="F122" s="17562">
        <v>0</v>
      </c>
      <c r="G122" s="17563" t="s">
        <v>679</v>
      </c>
      <c r="H122" s="17564" t="s">
        <v>655</v>
      </c>
      <c r="I122" s="17565"/>
      <c r="J122" s="17566"/>
      <c r="K122" s="17567"/>
    </row>
    <row r="123" ht="24" customHeight="1">
      <c r="A123" s="17568"/>
      <c r="B123" s="17569"/>
      <c r="C123" s="17570" t="s">
        <v>81</v>
      </c>
      <c r="D123" s="7442">
        <v>0</v>
      </c>
      <c r="E123" s="17571" t="s">
        <v>654</v>
      </c>
      <c r="F123" s="17572">
        <v>0</v>
      </c>
      <c r="G123" s="17573" t="s">
        <v>679</v>
      </c>
      <c r="H123" s="17574" t="s">
        <v>655</v>
      </c>
      <c r="I123" s="17575"/>
      <c r="J123" s="17576"/>
      <c r="K123" s="17577"/>
    </row>
    <row r="124" ht="24" customHeight="1">
      <c r="A124" s="17578"/>
      <c r="B124" s="17579"/>
      <c r="C124" s="17580" t="s">
        <v>734</v>
      </c>
      <c r="D124" s="7442">
        <f>D123-D122</f>
        <v>0</v>
      </c>
      <c r="E124" s="17581"/>
      <c r="F124" s="17582"/>
      <c r="G124" s="17583"/>
      <c r="H124" s="17584"/>
      <c r="I124" s="17585"/>
      <c r="J124" s="17586"/>
      <c r="K124" s="17587"/>
    </row>
    <row r="125" ht="24" customHeight="1">
      <c r="A125" s="17588"/>
      <c r="B125" s="17589"/>
      <c r="C125" s="17590" t="s">
        <v>735</v>
      </c>
      <c r="D125" s="7442">
        <f>IF(D122=0,0,D123/D122-1)*100</f>
        <v>0</v>
      </c>
      <c r="E125" s="17591"/>
      <c r="F125" s="17592"/>
      <c r="G125" s="17593"/>
      <c r="H125" s="17594"/>
      <c r="I125" s="17595"/>
      <c r="J125" s="17596"/>
      <c r="K125" s="17597"/>
    </row>
    <row r="126" ht="24" customHeight="1">
      <c r="A126" s="17598" t="s">
        <v>802</v>
      </c>
      <c r="B126" s="17599" t="s">
        <v>803</v>
      </c>
      <c r="C126" s="17600" t="s">
        <v>662</v>
      </c>
      <c r="D126" s="7442">
        <v>0</v>
      </c>
      <c r="E126" s="17601" t="s">
        <v>654</v>
      </c>
      <c r="F126" s="17602">
        <v>6</v>
      </c>
      <c r="G126" s="17603" t="s">
        <v>679</v>
      </c>
      <c r="H126" s="17604" t="s">
        <v>655</v>
      </c>
      <c r="I126" s="17605"/>
      <c r="J126" s="17606"/>
      <c r="K126" s="17607"/>
    </row>
    <row r="127" ht="24" customHeight="1">
      <c r="A127" s="17608"/>
      <c r="B127" s="17609"/>
      <c r="C127" s="17610" t="s">
        <v>81</v>
      </c>
      <c r="D127" s="7442">
        <v>0</v>
      </c>
      <c r="E127" s="17611" t="s">
        <v>654</v>
      </c>
      <c r="F127" s="17612">
        <v>6</v>
      </c>
      <c r="G127" s="17613" t="s">
        <v>679</v>
      </c>
      <c r="H127" s="17614" t="s">
        <v>655</v>
      </c>
      <c r="I127" s="17615"/>
      <c r="J127" s="17616"/>
      <c r="K127" s="17617"/>
    </row>
    <row r="128" ht="24" customHeight="1">
      <c r="A128" s="17618"/>
      <c r="B128" s="17619"/>
      <c r="C128" s="17620" t="s">
        <v>734</v>
      </c>
      <c r="D128" s="7442">
        <f>D127-D126</f>
        <v>0</v>
      </c>
      <c r="E128" s="17621"/>
      <c r="F128" s="17622"/>
      <c r="G128" s="17623"/>
      <c r="H128" s="17624"/>
      <c r="I128" s="17625"/>
      <c r="J128" s="17626"/>
      <c r="K128" s="17627"/>
    </row>
    <row r="129" ht="24" customHeight="1">
      <c r="A129" s="17628"/>
      <c r="B129" s="17629"/>
      <c r="C129" s="17630" t="s">
        <v>735</v>
      </c>
      <c r="D129" s="7442">
        <f>IF(D126=0,0,D127/D126-1)*100</f>
        <v>0</v>
      </c>
      <c r="E129" s="17631"/>
      <c r="F129" s="17632"/>
      <c r="G129" s="17633"/>
      <c r="H129" s="17634"/>
      <c r="I129" s="17635"/>
      <c r="J129" s="17636"/>
      <c r="K129" s="17637"/>
    </row>
    <row r="130" ht="24" customHeight="1">
      <c r="A130" s="17638" t="s">
        <v>928</v>
      </c>
      <c r="B130" s="17639"/>
      <c r="C130" s="17640"/>
      <c r="D130" s="17641"/>
      <c r="E130" s="17642"/>
      <c r="F130" s="17643"/>
      <c r="G130" s="17644"/>
      <c r="H130" s="17645"/>
      <c r="I130" s="17646"/>
      <c r="J130" s="17647"/>
      <c r="K130" s="17648"/>
    </row>
    <row r="131" ht="24" customHeight="1">
      <c r="A131" s="17649" t="s">
        <v>1149</v>
      </c>
      <c r="B131" s="17650" t="s">
        <v>737</v>
      </c>
      <c r="C131" s="17651" t="s">
        <v>662</v>
      </c>
      <c r="D131" s="7442">
        <v>0</v>
      </c>
      <c r="E131" s="17652"/>
      <c r="F131" s="17653"/>
      <c r="G131" s="17654"/>
      <c r="H131" s="17655"/>
      <c r="I131" s="17656"/>
      <c r="J131" s="17657"/>
      <c r="K131" s="17658"/>
    </row>
    <row r="132" ht="24" customHeight="1">
      <c r="A132" s="17659"/>
      <c r="B132" s="17660"/>
      <c r="C132" s="17661" t="s">
        <v>81</v>
      </c>
      <c r="D132" s="7442">
        <v>0</v>
      </c>
      <c r="E132" s="17662"/>
      <c r="F132" s="17663"/>
      <c r="G132" s="17664"/>
      <c r="H132" s="17665"/>
      <c r="I132" s="17666"/>
      <c r="J132" s="17667"/>
      <c r="K132" s="17668"/>
    </row>
    <row r="133" ht="24" customHeight="1">
      <c r="A133" s="17669"/>
      <c r="B133" s="17670"/>
      <c r="C133" s="17671" t="s">
        <v>734</v>
      </c>
      <c r="D133" s="7442">
        <f>D132-D131</f>
        <v>0</v>
      </c>
      <c r="E133" s="17672"/>
      <c r="F133" s="17673"/>
      <c r="G133" s="17674"/>
      <c r="H133" s="17675"/>
      <c r="I133" s="17676"/>
      <c r="J133" s="17677"/>
      <c r="K133" s="17678"/>
    </row>
    <row r="134" ht="24" customHeight="1">
      <c r="A134" s="17679"/>
      <c r="B134" s="17680"/>
      <c r="C134" s="17681" t="s">
        <v>735</v>
      </c>
      <c r="D134" s="7442">
        <f>IF(D131=0,0,D132/D131-1)*100</f>
        <v>0</v>
      </c>
      <c r="E134" s="17682" t="s">
        <v>654</v>
      </c>
      <c r="F134" s="17683">
        <v>0</v>
      </c>
      <c r="G134" s="17684">
        <v>10</v>
      </c>
      <c r="H134" s="17685" t="s">
        <v>655</v>
      </c>
      <c r="I134" s="17686"/>
      <c r="J134" s="17687"/>
      <c r="K134" s="17688"/>
    </row>
    <row r="135" ht="24" customHeight="1">
      <c r="A135" s="17689" t="s">
        <v>1150</v>
      </c>
      <c r="B135" s="17690" t="s">
        <v>976</v>
      </c>
      <c r="C135" s="17691" t="s">
        <v>662</v>
      </c>
      <c r="D135" s="17692">
        <v>0</v>
      </c>
      <c r="E135" s="17693"/>
      <c r="F135" s="17694"/>
      <c r="G135" s="17695"/>
      <c r="H135" s="17696"/>
      <c r="I135" s="17697"/>
      <c r="J135" s="17698"/>
      <c r="K135" s="17699"/>
    </row>
    <row r="136" ht="24" customHeight="1">
      <c r="A136" s="17700"/>
      <c r="B136" s="17701"/>
      <c r="C136" s="17702" t="s">
        <v>81</v>
      </c>
      <c r="D136" s="17703">
        <v>0</v>
      </c>
      <c r="E136" s="17704"/>
      <c r="F136" s="17705"/>
      <c r="G136" s="17706"/>
      <c r="H136" s="17707"/>
      <c r="I136" s="17708"/>
      <c r="J136" s="17709"/>
      <c r="K136" s="17710"/>
    </row>
    <row r="137" ht="24" customHeight="1">
      <c r="A137" s="17711" t="s">
        <v>1151</v>
      </c>
      <c r="B137" s="17712" t="s">
        <v>976</v>
      </c>
      <c r="C137" s="17713" t="s">
        <v>662</v>
      </c>
      <c r="D137" s="17714">
        <v>0</v>
      </c>
      <c r="E137" s="17715"/>
      <c r="F137" s="17716"/>
      <c r="G137" s="17717"/>
      <c r="H137" s="17718"/>
      <c r="I137" s="17719"/>
      <c r="J137" s="17720"/>
      <c r="K137" s="17721"/>
    </row>
    <row r="138" ht="24" customHeight="1">
      <c r="A138" s="17722"/>
      <c r="B138" s="17723"/>
      <c r="C138" s="17724" t="s">
        <v>81</v>
      </c>
      <c r="D138" s="17725">
        <v>0</v>
      </c>
      <c r="E138" s="17726"/>
      <c r="F138" s="17727"/>
      <c r="G138" s="17728"/>
      <c r="H138" s="17729"/>
      <c r="I138" s="17730"/>
      <c r="J138" s="17731"/>
      <c r="K138" s="17732"/>
    </row>
    <row r="139" ht="24" customHeight="1">
      <c r="A139" s="17733" t="s">
        <v>1152</v>
      </c>
      <c r="B139" s="17734" t="s">
        <v>976</v>
      </c>
      <c r="C139" s="17735" t="s">
        <v>662</v>
      </c>
      <c r="D139" s="17736">
        <v>0</v>
      </c>
      <c r="E139" s="17737"/>
      <c r="F139" s="17738"/>
      <c r="G139" s="17739"/>
      <c r="H139" s="17740"/>
      <c r="I139" s="17741"/>
      <c r="J139" s="17742"/>
      <c r="K139" s="17743"/>
    </row>
    <row r="140" ht="24" customHeight="1">
      <c r="A140" s="17744"/>
      <c r="B140" s="17745"/>
      <c r="C140" s="17746" t="s">
        <v>81</v>
      </c>
      <c r="D140" s="17747">
        <v>0</v>
      </c>
      <c r="E140" s="17748"/>
      <c r="F140" s="17749"/>
      <c r="G140" s="17750"/>
      <c r="H140" s="17751"/>
      <c r="I140" s="17752"/>
      <c r="J140" s="17753"/>
      <c r="K140" s="17754"/>
    </row>
    <row r="141" ht="24" customHeight="1">
      <c r="A141" s="17755"/>
      <c r="B141" s="17756"/>
      <c r="C141" s="17757" t="s">
        <v>734</v>
      </c>
      <c r="D141" s="7442">
        <f>D140-D139</f>
        <v>0</v>
      </c>
      <c r="E141" s="17758"/>
      <c r="F141" s="17759"/>
      <c r="G141" s="17760"/>
      <c r="H141" s="17761"/>
      <c r="I141" s="17762"/>
      <c r="J141" s="17763"/>
      <c r="K141" s="17764"/>
    </row>
    <row r="142" ht="24" customHeight="1">
      <c r="A142" s="17765"/>
      <c r="B142" s="17766"/>
      <c r="C142" s="17767" t="s">
        <v>735</v>
      </c>
      <c r="D142" s="7442">
        <f>IF(D139=0,0,D140/D139-1)*100</f>
        <v>0</v>
      </c>
      <c r="E142" s="17768" t="s">
        <v>654</v>
      </c>
      <c r="F142" s="17769">
        <v>0</v>
      </c>
      <c r="G142" s="17770">
        <v>10</v>
      </c>
      <c r="H142" s="17771" t="s">
        <v>655</v>
      </c>
      <c r="I142" s="17772"/>
      <c r="J142" s="17773"/>
      <c r="K142" s="17774"/>
    </row>
    <row r="143" ht="24" customHeight="1">
      <c r="A143" s="17775" t="s">
        <v>1153</v>
      </c>
      <c r="B143" s="17776" t="s">
        <v>976</v>
      </c>
      <c r="C143" s="17777" t="s">
        <v>662</v>
      </c>
      <c r="D143" s="17778">
        <v>0</v>
      </c>
      <c r="E143" s="17779"/>
      <c r="F143" s="17780"/>
      <c r="G143" s="17781"/>
      <c r="H143" s="17782"/>
      <c r="I143" s="17783"/>
      <c r="J143" s="17784"/>
      <c r="K143" s="17785"/>
    </row>
    <row r="144" ht="24" customHeight="1">
      <c r="A144" s="17786"/>
      <c r="B144" s="17787"/>
      <c r="C144" s="17788" t="s">
        <v>81</v>
      </c>
      <c r="D144" s="17789">
        <v>0</v>
      </c>
      <c r="E144" s="17790"/>
      <c r="F144" s="17791"/>
      <c r="G144" s="17792"/>
      <c r="H144" s="17793"/>
      <c r="I144" s="17794"/>
      <c r="J144" s="17795"/>
      <c r="K144" s="17796"/>
    </row>
    <row r="145" ht="24" customHeight="1">
      <c r="A145" s="17797"/>
      <c r="B145" s="17798"/>
      <c r="C145" s="17799" t="s">
        <v>734</v>
      </c>
      <c r="D145" s="7442">
        <f>D144-D143</f>
        <v>0</v>
      </c>
      <c r="E145" s="17800"/>
      <c r="F145" s="17801"/>
      <c r="G145" s="17802"/>
      <c r="H145" s="17803"/>
      <c r="I145" s="17804"/>
      <c r="J145" s="17805"/>
      <c r="K145" s="17806"/>
    </row>
    <row r="146" ht="24" customHeight="1">
      <c r="A146" s="17807"/>
      <c r="B146" s="17808"/>
      <c r="C146" s="17809" t="s">
        <v>735</v>
      </c>
      <c r="D146" s="7442">
        <f>IF(D143=0,0,D144/D143-1)*100</f>
        <v>0</v>
      </c>
      <c r="E146" s="17810" t="s">
        <v>654</v>
      </c>
      <c r="F146" s="17811">
        <v>0</v>
      </c>
      <c r="G146" s="17812">
        <v>10</v>
      </c>
      <c r="H146" s="17813" t="s">
        <v>655</v>
      </c>
      <c r="I146" s="17814"/>
      <c r="J146" s="17815"/>
      <c r="K146" s="17816"/>
    </row>
    <row r="147" ht="24" customHeight="1">
      <c r="A147" s="17817" t="s">
        <v>1154</v>
      </c>
      <c r="B147" s="17818" t="s">
        <v>737</v>
      </c>
      <c r="C147" s="17819" t="s">
        <v>662</v>
      </c>
      <c r="D147" s="7442">
        <v>0</v>
      </c>
      <c r="E147" s="17820"/>
      <c r="F147" s="17821"/>
      <c r="G147" s="17822"/>
      <c r="H147" s="17823"/>
      <c r="I147" s="17824"/>
      <c r="J147" s="17825"/>
      <c r="K147" s="17826"/>
    </row>
    <row r="148" ht="24" customHeight="1">
      <c r="A148" s="17827"/>
      <c r="B148" s="17828"/>
      <c r="C148" s="17829" t="s">
        <v>81</v>
      </c>
      <c r="D148" s="7442">
        <v>0</v>
      </c>
      <c r="E148" s="17830"/>
      <c r="F148" s="17831"/>
      <c r="G148" s="17832"/>
      <c r="H148" s="17833"/>
      <c r="I148" s="17834"/>
      <c r="J148" s="17835"/>
      <c r="K148" s="17836"/>
    </row>
    <row r="149" ht="24" customHeight="1">
      <c r="A149" s="17837"/>
      <c r="B149" s="17838"/>
      <c r="C149" s="17839" t="s">
        <v>734</v>
      </c>
      <c r="D149" s="7442">
        <f>D148-D147</f>
        <v>0</v>
      </c>
      <c r="E149" s="17840"/>
      <c r="F149" s="17841"/>
      <c r="G149" s="17842"/>
      <c r="H149" s="17843"/>
      <c r="I149" s="17844"/>
      <c r="J149" s="17845"/>
      <c r="K149" s="17846"/>
    </row>
    <row r="150" ht="24" customHeight="1">
      <c r="A150" s="17847"/>
      <c r="B150" s="17848"/>
      <c r="C150" s="17849" t="s">
        <v>735</v>
      </c>
      <c r="D150" s="7442">
        <f>IF(D147=0,0,D148/D147-1)*100</f>
        <v>0</v>
      </c>
      <c r="E150" s="17850" t="s">
        <v>654</v>
      </c>
      <c r="F150" s="17851">
        <v>0</v>
      </c>
      <c r="G150" s="17852">
        <v>10</v>
      </c>
      <c r="H150" s="17853" t="s">
        <v>655</v>
      </c>
      <c r="I150" s="17854"/>
      <c r="J150" s="17855"/>
      <c r="K150" s="17856"/>
    </row>
    <row r="151" ht="24" customHeight="1">
      <c r="A151" s="17857" t="s">
        <v>1155</v>
      </c>
      <c r="B151" s="17858" t="s">
        <v>1156</v>
      </c>
      <c r="C151" s="17859" t="s">
        <v>662</v>
      </c>
      <c r="D151" s="7442">
        <f>IF(D131=0,0,D147/D131*100)</f>
        <v>0</v>
      </c>
      <c r="E151" s="17860" t="s">
        <v>654</v>
      </c>
      <c r="F151" s="17861">
        <v>100</v>
      </c>
      <c r="G151" s="17862">
        <v>100</v>
      </c>
      <c r="H151" s="17863" t="s">
        <v>655</v>
      </c>
      <c r="I151" s="17864"/>
      <c r="J151" s="17865"/>
      <c r="K151" s="17866"/>
    </row>
    <row r="152" ht="24" customHeight="1">
      <c r="A152" s="17867"/>
      <c r="B152" s="17868"/>
      <c r="C152" s="17869" t="s">
        <v>81</v>
      </c>
      <c r="D152" s="7442">
        <f>IF(D132=0,0,D148/D132*100)</f>
        <v>0</v>
      </c>
      <c r="E152" s="17870" t="s">
        <v>654</v>
      </c>
      <c r="F152" s="17871">
        <v>100</v>
      </c>
      <c r="G152" s="17872">
        <v>100</v>
      </c>
      <c r="H152" s="17873" t="s">
        <v>655</v>
      </c>
      <c r="I152" s="17874"/>
      <c r="J152" s="17875"/>
      <c r="K152" s="17876"/>
    </row>
    <row r="153" ht="24" customHeight="1">
      <c r="A153" s="17877" t="s">
        <v>1157</v>
      </c>
      <c r="B153" s="17878" t="s">
        <v>976</v>
      </c>
      <c r="C153" s="17879" t="s">
        <v>662</v>
      </c>
      <c r="D153" s="17880">
        <v>0</v>
      </c>
      <c r="E153" s="17881"/>
      <c r="F153" s="17882"/>
      <c r="G153" s="17883"/>
      <c r="H153" s="17884"/>
      <c r="I153" s="17885"/>
      <c r="J153" s="17886"/>
      <c r="K153" s="17887"/>
    </row>
    <row r="154" ht="24" customHeight="1">
      <c r="A154" s="17888"/>
      <c r="B154" s="17889"/>
      <c r="C154" s="17890" t="s">
        <v>81</v>
      </c>
      <c r="D154" s="17891">
        <v>0</v>
      </c>
      <c r="E154" s="17892"/>
      <c r="F154" s="17893"/>
      <c r="G154" s="17894"/>
      <c r="H154" s="17895"/>
      <c r="I154" s="17896"/>
      <c r="J154" s="17897"/>
      <c r="K154" s="17898"/>
    </row>
    <row r="155" ht="24" customHeight="1">
      <c r="A155" s="17899"/>
      <c r="B155" s="17900"/>
      <c r="C155" s="17901" t="s">
        <v>734</v>
      </c>
      <c r="D155" s="7442">
        <f>D154-D153</f>
        <v>0</v>
      </c>
      <c r="E155" s="17902"/>
      <c r="F155" s="17903"/>
      <c r="G155" s="17904"/>
      <c r="H155" s="17905"/>
      <c r="I155" s="17906"/>
      <c r="J155" s="17907"/>
      <c r="K155" s="17908"/>
    </row>
    <row r="156" ht="24" customHeight="1">
      <c r="A156" s="17909"/>
      <c r="B156" s="17910"/>
      <c r="C156" s="17911" t="s">
        <v>735</v>
      </c>
      <c r="D156" s="7442">
        <f>IF(D153=0,0,D154/D153-1)*100</f>
        <v>0</v>
      </c>
      <c r="E156" s="17912"/>
      <c r="F156" s="17913"/>
      <c r="G156" s="17914"/>
      <c r="H156" s="17915"/>
      <c r="I156" s="17916"/>
      <c r="J156" s="17917"/>
      <c r="K156" s="17918"/>
    </row>
    <row r="157" ht="24" customHeight="1">
      <c r="A157" s="17919" t="s">
        <v>1158</v>
      </c>
      <c r="B157" s="17920" t="s">
        <v>937</v>
      </c>
      <c r="C157" s="17921" t="s">
        <v>662</v>
      </c>
      <c r="D157" s="7442">
        <v>0</v>
      </c>
      <c r="E157" s="17922" t="s">
        <v>654</v>
      </c>
      <c r="F157" s="17923">
        <v>350</v>
      </c>
      <c r="G157" s="17924" t="s">
        <v>679</v>
      </c>
      <c r="H157" s="17925" t="s">
        <v>655</v>
      </c>
      <c r="I157" s="17926"/>
      <c r="J157" s="17927"/>
      <c r="K157" s="17928"/>
    </row>
    <row r="158" ht="24" customHeight="1">
      <c r="A158" s="17929"/>
      <c r="B158" s="17930"/>
      <c r="C158" s="17931" t="s">
        <v>81</v>
      </c>
      <c r="D158" s="7442">
        <v>0</v>
      </c>
      <c r="E158" s="17932" t="s">
        <v>654</v>
      </c>
      <c r="F158" s="17933">
        <v>370</v>
      </c>
      <c r="G158" s="17934" t="s">
        <v>679</v>
      </c>
      <c r="H158" s="17935" t="s">
        <v>655</v>
      </c>
      <c r="I158" s="17936"/>
      <c r="J158" s="17937"/>
      <c r="K158" s="17938"/>
    </row>
    <row r="159" ht="24" customHeight="1">
      <c r="A159" s="17939"/>
      <c r="B159" s="17940"/>
      <c r="C159" s="17941" t="s">
        <v>734</v>
      </c>
      <c r="D159" s="7442">
        <f>D158-D157</f>
        <v>0</v>
      </c>
      <c r="E159" s="17942"/>
      <c r="F159" s="17943"/>
      <c r="G159" s="17944"/>
      <c r="H159" s="17945"/>
      <c r="I159" s="17946"/>
      <c r="J159" s="17947"/>
      <c r="K159" s="17948"/>
    </row>
    <row r="160" ht="24" customHeight="1">
      <c r="A160" s="17949"/>
      <c r="B160" s="17950"/>
      <c r="C160" s="17951" t="s">
        <v>735</v>
      </c>
      <c r="D160" s="7442">
        <f>IF(D157=0,0,D158/D157-1)*100</f>
        <v>0</v>
      </c>
      <c r="E160" s="17952" t="s">
        <v>654</v>
      </c>
      <c r="F160" s="17953">
        <v>0</v>
      </c>
      <c r="G160" s="17954">
        <v>15</v>
      </c>
      <c r="H160" s="17955" t="s">
        <v>655</v>
      </c>
      <c r="I160" s="17956"/>
      <c r="J160" s="17957"/>
      <c r="K160" s="17958"/>
    </row>
    <row r="161" ht="24" customHeight="1">
      <c r="A161" s="17959" t="s">
        <v>1159</v>
      </c>
      <c r="B161" s="17960" t="s">
        <v>1160</v>
      </c>
      <c r="C161" s="17961" t="s">
        <v>662</v>
      </c>
      <c r="D161" s="7442">
        <v>0</v>
      </c>
      <c r="E161" s="17962" t="s">
        <v>654</v>
      </c>
      <c r="F161" s="17963">
        <v>610</v>
      </c>
      <c r="G161" s="17964" t="s">
        <v>679</v>
      </c>
      <c r="H161" s="17965" t="s">
        <v>655</v>
      </c>
      <c r="I161" s="17966"/>
      <c r="J161" s="17967"/>
      <c r="K161" s="17968"/>
    </row>
    <row r="162" ht="24" customHeight="1">
      <c r="A162" s="17969"/>
      <c r="B162" s="17970"/>
      <c r="C162" s="17971" t="s">
        <v>81</v>
      </c>
      <c r="D162" s="7442">
        <v>0</v>
      </c>
      <c r="E162" s="17972" t="s">
        <v>654</v>
      </c>
      <c r="F162" s="17973">
        <v>640</v>
      </c>
      <c r="G162" s="17974" t="s">
        <v>679</v>
      </c>
      <c r="H162" s="17975" t="s">
        <v>655</v>
      </c>
      <c r="I162" s="17976"/>
      <c r="J162" s="17977"/>
      <c r="K162" s="17978"/>
    </row>
    <row r="163" ht="24" customHeight="1">
      <c r="A163" s="17979"/>
      <c r="B163" s="17980"/>
      <c r="C163" s="17981" t="s">
        <v>734</v>
      </c>
      <c r="D163" s="7442">
        <f>D162-D161</f>
        <v>0</v>
      </c>
      <c r="E163" s="17982"/>
      <c r="F163" s="17983"/>
      <c r="G163" s="17984"/>
      <c r="H163" s="17985"/>
      <c r="I163" s="17986"/>
      <c r="J163" s="17987"/>
      <c r="K163" s="17988"/>
    </row>
    <row r="164" ht="24" customHeight="1">
      <c r="A164" s="17989"/>
      <c r="B164" s="17990"/>
      <c r="C164" s="17991" t="s">
        <v>735</v>
      </c>
      <c r="D164" s="7442">
        <f>IF(D161=0,0,D162/D161-1)*100</f>
        <v>0</v>
      </c>
      <c r="E164" s="17992" t="s">
        <v>654</v>
      </c>
      <c r="F164" s="17993">
        <v>0</v>
      </c>
      <c r="G164" s="17994">
        <v>15</v>
      </c>
      <c r="H164" s="17995" t="s">
        <v>655</v>
      </c>
      <c r="I164" s="17996"/>
      <c r="J164" s="17997"/>
      <c r="K164" s="17998"/>
    </row>
    <row r="165" ht="24" customHeight="1">
      <c r="A165" s="17999" t="s">
        <v>1161</v>
      </c>
      <c r="B165" s="18000"/>
      <c r="C165" s="18001" t="s">
        <v>662</v>
      </c>
      <c r="D165" s="7442">
        <v>0</v>
      </c>
      <c r="E165" s="18002" t="s">
        <v>654</v>
      </c>
      <c r="F165" s="18003">
        <v>50</v>
      </c>
      <c r="G165" s="18004">
        <v>150</v>
      </c>
      <c r="H165" s="18005" t="s">
        <v>655</v>
      </c>
      <c r="I165" s="18006"/>
      <c r="J165" s="18007"/>
      <c r="K165" s="18008"/>
    </row>
    <row r="166" ht="24" customHeight="1">
      <c r="A166" s="18009"/>
      <c r="B166" s="18010"/>
      <c r="C166" s="18011" t="s">
        <v>81</v>
      </c>
      <c r="D166" s="7442">
        <v>0</v>
      </c>
      <c r="E166" s="18012" t="s">
        <v>654</v>
      </c>
      <c r="F166" s="18013">
        <v>50</v>
      </c>
      <c r="G166" s="18014">
        <v>150</v>
      </c>
      <c r="H166" s="18015" t="s">
        <v>655</v>
      </c>
      <c r="I166" s="18016"/>
      <c r="J166" s="18017"/>
      <c r="K166" s="18018"/>
    </row>
    <row r="167" ht="24" customHeight="1">
      <c r="A167" s="18019"/>
      <c r="B167" s="18020"/>
      <c r="C167" s="18021" t="s">
        <v>734</v>
      </c>
      <c r="D167" s="7442">
        <f>D166-D165</f>
        <v>0</v>
      </c>
      <c r="E167" s="18022"/>
      <c r="F167" s="18023"/>
      <c r="G167" s="18024"/>
      <c r="H167" s="18025"/>
      <c r="I167" s="18026"/>
      <c r="J167" s="18027"/>
      <c r="K167" s="18028"/>
    </row>
    <row r="168" ht="24" customHeight="1">
      <c r="A168" s="18029"/>
      <c r="B168" s="18030"/>
      <c r="C168" s="18031" t="s">
        <v>735</v>
      </c>
      <c r="D168" s="7442">
        <f>IF(D165=0,0,D166/D165-1)*100</f>
        <v>0</v>
      </c>
      <c r="E168" s="18032" t="s">
        <v>654</v>
      </c>
      <c r="F168" s="18033">
        <v>0</v>
      </c>
      <c r="G168" s="18034">
        <v>30</v>
      </c>
      <c r="H168" s="18035" t="s">
        <v>655</v>
      </c>
      <c r="I168" s="18036"/>
      <c r="J168" s="18037"/>
      <c r="K168" s="18038"/>
    </row>
    <row r="169" ht="24" customHeight="1">
      <c r="A169" s="18039" t="s">
        <v>944</v>
      </c>
      <c r="B169" s="18040"/>
      <c r="C169" s="18041"/>
      <c r="D169" s="18042"/>
      <c r="E169" s="18043"/>
      <c r="F169" s="18044"/>
      <c r="G169" s="18045"/>
      <c r="H169" s="18046"/>
      <c r="I169" s="18047"/>
      <c r="J169" s="18048"/>
      <c r="K169" s="18049"/>
    </row>
    <row r="170" ht="24" customHeight="1">
      <c r="A170" s="18050" t="s">
        <v>945</v>
      </c>
      <c r="B170" s="18051" t="s">
        <v>1162</v>
      </c>
      <c r="C170" s="18052" t="s">
        <v>662</v>
      </c>
      <c r="D170" s="7442">
        <f>IF(D131=0,0,D11/D131)</f>
        <v>0</v>
      </c>
      <c r="E170" s="18053" t="s">
        <v>654</v>
      </c>
      <c r="F170" s="18054">
        <v>350</v>
      </c>
      <c r="G170" s="18055">
        <v>0</v>
      </c>
      <c r="H170" s="18056" t="s">
        <v>655</v>
      </c>
      <c r="I170" s="18057"/>
      <c r="J170" s="18058"/>
      <c r="K170" s="18059"/>
    </row>
    <row r="171" ht="24" customHeight="1">
      <c r="A171" s="18060"/>
      <c r="B171" s="18061"/>
      <c r="C171" s="18062" t="s">
        <v>81</v>
      </c>
      <c r="D171" s="7442">
        <f>IF(D132=0,0,D12/D132)</f>
        <v>0</v>
      </c>
      <c r="E171" s="18063" t="s">
        <v>654</v>
      </c>
      <c r="F171" s="18064">
        <v>370</v>
      </c>
      <c r="G171" s="18065">
        <v>0</v>
      </c>
      <c r="H171" s="18066" t="s">
        <v>655</v>
      </c>
      <c r="I171" s="18067"/>
      <c r="J171" s="18068"/>
      <c r="K171" s="18069"/>
    </row>
    <row r="172" ht="24" customHeight="1">
      <c r="A172" s="18070"/>
      <c r="B172" s="18071"/>
      <c r="C172" s="18072" t="s">
        <v>734</v>
      </c>
      <c r="D172" s="7442">
        <f>D171-D170</f>
        <v>0</v>
      </c>
      <c r="E172" s="18073"/>
      <c r="F172" s="18074"/>
      <c r="G172" s="18075"/>
      <c r="H172" s="18076"/>
      <c r="I172" s="18077"/>
      <c r="J172" s="18078"/>
      <c r="K172" s="18079"/>
    </row>
    <row r="173" ht="24" customHeight="1">
      <c r="A173" s="18080" t="s">
        <v>1163</v>
      </c>
      <c r="B173" s="18081" t="s">
        <v>1164</v>
      </c>
      <c r="C173" s="18082" t="s">
        <v>662</v>
      </c>
      <c r="D173" s="7442">
        <f>D170-D157</f>
        <v>0</v>
      </c>
      <c r="E173" s="18083" t="s">
        <v>654</v>
      </c>
      <c r="F173" s="18084">
        <v>-10</v>
      </c>
      <c r="G173" s="18085">
        <v>10</v>
      </c>
      <c r="H173" s="18086" t="s">
        <v>655</v>
      </c>
      <c r="I173" s="18087"/>
      <c r="J173" s="18088"/>
      <c r="K173" s="18089"/>
    </row>
    <row r="174" ht="24" customHeight="1">
      <c r="A174" s="18090"/>
      <c r="B174" s="18091"/>
      <c r="C174" s="18092" t="s">
        <v>81</v>
      </c>
      <c r="D174" s="7941">
        <f>D171-D158</f>
        <v>0</v>
      </c>
      <c r="E174" s="18093" t="s">
        <v>654</v>
      </c>
      <c r="F174" s="18094">
        <v>-10</v>
      </c>
      <c r="G174" s="18095">
        <v>10</v>
      </c>
      <c r="H174" s="18096" t="s">
        <v>655</v>
      </c>
      <c r="I174" s="18097"/>
      <c r="J174" s="18098"/>
      <c r="K174" s="18099"/>
    </row>
    <row r="175" ht="24" customHeight="1">
      <c r="A175" s="18100" t="s">
        <v>1165</v>
      </c>
      <c r="B175" s="18101" t="s">
        <v>1166</v>
      </c>
      <c r="C175" s="18102" t="s">
        <v>662</v>
      </c>
      <c r="D175" s="7952">
        <f>IF(D135=0,0,D19/D135)</f>
        <v>0</v>
      </c>
      <c r="E175" s="18103" t="s">
        <v>654</v>
      </c>
      <c r="F175" s="18104">
        <v>0</v>
      </c>
      <c r="G175" s="18105">
        <v>0</v>
      </c>
      <c r="H175" s="18106" t="s">
        <v>655</v>
      </c>
      <c r="I175" s="18107"/>
      <c r="J175" s="18108"/>
      <c r="K175" s="18109"/>
    </row>
    <row r="176" ht="24" customHeight="1">
      <c r="A176" s="18110"/>
      <c r="B176" s="18111"/>
      <c r="C176" s="18112" t="s">
        <v>81</v>
      </c>
      <c r="D176" s="7442">
        <f>IF(D136=0,0,D20/D136)</f>
        <v>0</v>
      </c>
      <c r="E176" s="18113" t="s">
        <v>654</v>
      </c>
      <c r="F176" s="18114">
        <v>0</v>
      </c>
      <c r="G176" s="18115">
        <v>0</v>
      </c>
      <c r="H176" s="18116" t="s">
        <v>655</v>
      </c>
      <c r="I176" s="18117"/>
      <c r="J176" s="18118"/>
      <c r="K176" s="18119"/>
    </row>
    <row r="177" ht="24" customHeight="1">
      <c r="A177" s="18120"/>
      <c r="B177" s="18121"/>
      <c r="C177" s="18122" t="s">
        <v>734</v>
      </c>
      <c r="D177" s="7442">
        <f>D176-D175</f>
        <v>0</v>
      </c>
      <c r="E177" s="18123"/>
      <c r="F177" s="18124"/>
      <c r="G177" s="18125"/>
      <c r="H177" s="18126"/>
      <c r="I177" s="18127"/>
      <c r="J177" s="18128"/>
      <c r="K177" s="18129"/>
    </row>
    <row r="178" ht="24" customHeight="1">
      <c r="A178" s="18130" t="s">
        <v>1167</v>
      </c>
      <c r="B178" s="18131" t="s">
        <v>1168</v>
      </c>
      <c r="C178" s="18132" t="s">
        <v>662</v>
      </c>
      <c r="D178" s="7442">
        <f>IF(D137=0,0,D23/D137)</f>
        <v>0</v>
      </c>
      <c r="E178" s="18133" t="s">
        <v>654</v>
      </c>
      <c r="F178" s="18134">
        <v>0</v>
      </c>
      <c r="G178" s="18135">
        <v>0</v>
      </c>
      <c r="H178" s="18136" t="s">
        <v>655</v>
      </c>
      <c r="I178" s="18137"/>
      <c r="J178" s="18138"/>
      <c r="K178" s="18139"/>
    </row>
    <row r="179" ht="24" customHeight="1">
      <c r="A179" s="18140"/>
      <c r="B179" s="18141"/>
      <c r="C179" s="18142" t="s">
        <v>81</v>
      </c>
      <c r="D179" s="7442">
        <f>IF(D138=0,0,D24/D138)</f>
        <v>0</v>
      </c>
      <c r="E179" s="18143" t="s">
        <v>654</v>
      </c>
      <c r="F179" s="18144">
        <v>0</v>
      </c>
      <c r="G179" s="18145">
        <v>0</v>
      </c>
      <c r="H179" s="18146" t="s">
        <v>655</v>
      </c>
      <c r="I179" s="18147"/>
      <c r="J179" s="18148"/>
      <c r="K179" s="18149"/>
    </row>
    <row r="180" ht="24" customHeight="1">
      <c r="A180" s="18150"/>
      <c r="B180" s="18151"/>
      <c r="C180" s="18152" t="s">
        <v>734</v>
      </c>
      <c r="D180" s="7442">
        <f>D179-D178</f>
        <v>0</v>
      </c>
      <c r="E180" s="18153"/>
      <c r="F180" s="18154"/>
      <c r="G180" s="18155"/>
      <c r="H180" s="18156"/>
      <c r="I180" s="18157"/>
      <c r="J180" s="18158"/>
      <c r="K180" s="18159"/>
    </row>
    <row r="181" ht="24" customHeight="1">
      <c r="A181" s="18160" t="s">
        <v>1169</v>
      </c>
      <c r="B181" s="18161" t="s">
        <v>1170</v>
      </c>
      <c r="C181" s="18162" t="s">
        <v>662</v>
      </c>
      <c r="D181" s="7442">
        <v>0</v>
      </c>
      <c r="E181" s="18163" t="s">
        <v>654</v>
      </c>
      <c r="F181" s="18164">
        <v>610</v>
      </c>
      <c r="G181" s="18165">
        <v>0</v>
      </c>
      <c r="H181" s="18166" t="s">
        <v>655</v>
      </c>
      <c r="I181" s="18167"/>
      <c r="J181" s="18168"/>
      <c r="K181" s="18169"/>
    </row>
    <row r="182" ht="24" customHeight="1">
      <c r="A182" s="18170"/>
      <c r="B182" s="18171"/>
      <c r="C182" s="18172" t="s">
        <v>81</v>
      </c>
      <c r="D182" s="7442">
        <v>0</v>
      </c>
      <c r="E182" s="18173" t="s">
        <v>654</v>
      </c>
      <c r="F182" s="18174">
        <v>640</v>
      </c>
      <c r="G182" s="18175">
        <v>0</v>
      </c>
      <c r="H182" s="18176" t="s">
        <v>655</v>
      </c>
      <c r="I182" s="18177"/>
      <c r="J182" s="18178"/>
      <c r="K182" s="18179"/>
    </row>
    <row r="183" ht="24" customHeight="1">
      <c r="A183" s="18180"/>
      <c r="B183" s="18181"/>
      <c r="C183" s="18182" t="s">
        <v>734</v>
      </c>
      <c r="D183" s="7442">
        <f>D182-D181</f>
        <v>0</v>
      </c>
      <c r="E183" s="18183"/>
      <c r="F183" s="18184"/>
      <c r="G183" s="18185"/>
      <c r="H183" s="18186"/>
      <c r="I183" s="18187"/>
      <c r="J183" s="18188"/>
      <c r="K183" s="18189"/>
    </row>
    <row r="184" ht="24" customHeight="1">
      <c r="A184" s="18190" t="s">
        <v>1171</v>
      </c>
      <c r="B184" s="18191" t="s">
        <v>1172</v>
      </c>
      <c r="C184" s="18192" t="s">
        <v>662</v>
      </c>
      <c r="D184" s="7442">
        <f>D181-D161</f>
        <v>0</v>
      </c>
      <c r="E184" s="18193" t="s">
        <v>654</v>
      </c>
      <c r="F184" s="18194">
        <v>-10</v>
      </c>
      <c r="G184" s="18195">
        <v>10</v>
      </c>
      <c r="H184" s="18196" t="s">
        <v>655</v>
      </c>
      <c r="I184" s="18197"/>
      <c r="J184" s="18198"/>
      <c r="K184" s="18199"/>
    </row>
    <row r="185" ht="24" customHeight="1">
      <c r="A185" s="18200"/>
      <c r="B185" s="18201"/>
      <c r="C185" s="18202" t="s">
        <v>81</v>
      </c>
      <c r="D185" s="7941">
        <f>D182-D162</f>
        <v>0</v>
      </c>
      <c r="E185" s="18203" t="s">
        <v>654</v>
      </c>
      <c r="F185" s="18204">
        <v>-10</v>
      </c>
      <c r="G185" s="18205">
        <v>10</v>
      </c>
      <c r="H185" s="18206" t="s">
        <v>655</v>
      </c>
      <c r="I185" s="18207"/>
      <c r="J185" s="18208"/>
      <c r="K185" s="18209"/>
    </row>
    <row r="186" ht="24" customHeight="1">
      <c r="A186" s="18210" t="s">
        <v>1173</v>
      </c>
      <c r="B186" s="18211"/>
      <c r="C186" s="18212" t="s">
        <v>662</v>
      </c>
      <c r="D186" s="7952">
        <v>0</v>
      </c>
      <c r="E186" s="18213"/>
      <c r="F186" s="18214"/>
      <c r="G186" s="18215"/>
      <c r="H186" s="18216"/>
      <c r="I186" s="18217"/>
      <c r="J186" s="18218"/>
      <c r="K186" s="18219"/>
    </row>
    <row r="187" ht="24" customHeight="1">
      <c r="A187" s="18220"/>
      <c r="B187" s="18221"/>
      <c r="C187" s="18222" t="s">
        <v>81</v>
      </c>
      <c r="D187" s="7442">
        <v>0</v>
      </c>
      <c r="E187" s="18223"/>
      <c r="F187" s="18224"/>
      <c r="G187" s="18225"/>
      <c r="H187" s="18226"/>
      <c r="I187" s="18227"/>
      <c r="J187" s="18228"/>
      <c r="K187" s="18229"/>
    </row>
    <row r="188" ht="24" customHeight="1">
      <c r="A188" s="18230"/>
      <c r="B188" s="18231"/>
      <c r="C188" s="18232" t="s">
        <v>734</v>
      </c>
      <c r="D188" s="7442">
        <f>D187-D186</f>
        <v>0</v>
      </c>
      <c r="E188" s="18233"/>
      <c r="F188" s="18234"/>
      <c r="G188" s="18235"/>
      <c r="H188" s="18236"/>
      <c r="I188" s="18237"/>
      <c r="J188" s="18238"/>
      <c r="K188" s="18239"/>
    </row>
    <row r="189" ht="24" customHeight="1">
      <c r="A189" s="18240" t="s">
        <v>1174</v>
      </c>
      <c r="B189" s="18241" t="s">
        <v>1175</v>
      </c>
      <c r="C189" s="18242" t="s">
        <v>662</v>
      </c>
      <c r="D189" s="7442">
        <f>D186-D165</f>
        <v>0</v>
      </c>
      <c r="E189" s="18243" t="s">
        <v>654</v>
      </c>
      <c r="F189" s="18244">
        <v>-10</v>
      </c>
      <c r="G189" s="18245">
        <v>10</v>
      </c>
      <c r="H189" s="18246" t="s">
        <v>655</v>
      </c>
      <c r="I189" s="18247"/>
      <c r="J189" s="18248"/>
      <c r="K189" s="18249"/>
    </row>
    <row r="190" ht="24" customHeight="1">
      <c r="A190" s="18250"/>
      <c r="B190" s="18251"/>
      <c r="C190" s="18252" t="s">
        <v>81</v>
      </c>
      <c r="D190" s="7442">
        <f>D187-D166</f>
        <v>0</v>
      </c>
      <c r="E190" s="18253" t="s">
        <v>654</v>
      </c>
      <c r="F190" s="18254">
        <v>-10</v>
      </c>
      <c r="G190" s="18255">
        <v>10</v>
      </c>
      <c r="H190" s="18256" t="s">
        <v>655</v>
      </c>
      <c r="I190" s="18257"/>
      <c r="J190" s="18258"/>
      <c r="K190" s="18259"/>
    </row>
    <row r="191" ht="24" customHeight="1">
      <c r="A191" s="18260" t="s">
        <v>1176</v>
      </c>
      <c r="B191" s="18261" t="s">
        <v>1177</v>
      </c>
      <c r="C191" s="18262" t="s">
        <v>662</v>
      </c>
      <c r="D191" s="7442">
        <v>0</v>
      </c>
      <c r="E191" s="18263" t="s">
        <v>654</v>
      </c>
      <c r="F191" s="18264">
        <v>98</v>
      </c>
      <c r="G191" s="18265">
        <v>105</v>
      </c>
      <c r="H191" s="18266" t="s">
        <v>655</v>
      </c>
      <c r="I191" s="18267"/>
      <c r="J191" s="18268"/>
      <c r="K191" s="18269"/>
    </row>
    <row r="192" ht="24" customHeight="1">
      <c r="A192" s="18270"/>
      <c r="B192" s="18271"/>
      <c r="C192" s="18272" t="s">
        <v>81</v>
      </c>
      <c r="D192" s="7442">
        <v>0</v>
      </c>
      <c r="E192" s="18273" t="s">
        <v>654</v>
      </c>
      <c r="F192" s="18274">
        <v>98</v>
      </c>
      <c r="G192" s="18275">
        <v>105</v>
      </c>
      <c r="H192" s="18276" t="s">
        <v>655</v>
      </c>
      <c r="I192" s="18277"/>
      <c r="J192" s="18278"/>
      <c r="K192" s="18279"/>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A34"/>
    <mergeCell ref="B31:B34"/>
    <mergeCell ref="A35:A38"/>
    <mergeCell ref="B35:B38"/>
    <mergeCell ref="A39:A42"/>
    <mergeCell ref="B39:B42"/>
    <mergeCell ref="A43:A46"/>
    <mergeCell ref="B43:B46"/>
    <mergeCell ref="A47:A52"/>
    <mergeCell ref="B47:B52"/>
    <mergeCell ref="A53:A56"/>
    <mergeCell ref="B53:B56"/>
    <mergeCell ref="A57:A59"/>
    <mergeCell ref="B57:B59"/>
    <mergeCell ref="A60:A63"/>
    <mergeCell ref="B60:B63"/>
    <mergeCell ref="A64:I64"/>
    <mergeCell ref="A65:A68"/>
    <mergeCell ref="B65:B68"/>
    <mergeCell ref="A69:A72"/>
    <mergeCell ref="B69:B72"/>
    <mergeCell ref="A73:A76"/>
    <mergeCell ref="B73:B76"/>
    <mergeCell ref="A77:A80"/>
    <mergeCell ref="B77:B80"/>
    <mergeCell ref="A81:A84"/>
    <mergeCell ref="B81:B84"/>
    <mergeCell ref="A85:A88"/>
    <mergeCell ref="B85:B88"/>
    <mergeCell ref="A89:A92"/>
    <mergeCell ref="B89:B92"/>
    <mergeCell ref="A93:A96"/>
    <mergeCell ref="B93:B96"/>
    <mergeCell ref="A97:A100"/>
    <mergeCell ref="B97:B100"/>
    <mergeCell ref="A101:A104"/>
    <mergeCell ref="B101:B104"/>
    <mergeCell ref="A105:A108"/>
    <mergeCell ref="B105:B108"/>
    <mergeCell ref="A109:A112"/>
    <mergeCell ref="B109:B112"/>
    <mergeCell ref="A113:A116"/>
    <mergeCell ref="B113:B116"/>
    <mergeCell ref="A117:I117"/>
    <mergeCell ref="A118:A121"/>
    <mergeCell ref="B118:B121"/>
    <mergeCell ref="A122:A125"/>
    <mergeCell ref="B122:B125"/>
    <mergeCell ref="A126:A129"/>
    <mergeCell ref="B126:B129"/>
    <mergeCell ref="A130:I130"/>
    <mergeCell ref="A131:A134"/>
    <mergeCell ref="B131:B134"/>
    <mergeCell ref="A135:A136"/>
    <mergeCell ref="B135:B136"/>
    <mergeCell ref="A137:A138"/>
    <mergeCell ref="B137:B138"/>
    <mergeCell ref="A139:A142"/>
    <mergeCell ref="B139:B142"/>
    <mergeCell ref="A143:A146"/>
    <mergeCell ref="B143:B146"/>
    <mergeCell ref="A147:A150"/>
    <mergeCell ref="B147:B150"/>
    <mergeCell ref="A151:A152"/>
    <mergeCell ref="B151:B152"/>
    <mergeCell ref="A153:A156"/>
    <mergeCell ref="B153:B156"/>
    <mergeCell ref="A157:A160"/>
    <mergeCell ref="B157:B160"/>
    <mergeCell ref="A161:A164"/>
    <mergeCell ref="B161:B164"/>
    <mergeCell ref="A165:A168"/>
    <mergeCell ref="B165:B168"/>
    <mergeCell ref="A169:I169"/>
    <mergeCell ref="A170:A172"/>
    <mergeCell ref="B170:B172"/>
    <mergeCell ref="A173:A174"/>
    <mergeCell ref="B173:B174"/>
    <mergeCell ref="A175:A177"/>
    <mergeCell ref="B175:B177"/>
    <mergeCell ref="A178:A180"/>
    <mergeCell ref="B178:B180"/>
    <mergeCell ref="A181:A183"/>
    <mergeCell ref="B181:B183"/>
    <mergeCell ref="A184:A185"/>
    <mergeCell ref="B184:B185"/>
    <mergeCell ref="A186:A188"/>
    <mergeCell ref="B186:B188"/>
    <mergeCell ref="A189:A190"/>
    <mergeCell ref="B189:B190"/>
    <mergeCell ref="A191:A192"/>
    <mergeCell ref="B191:B192"/>
  </mergeCells>
  <pageMargins left="1.18110236220472" right="1.18110236220472" top="1.18110236220472" bottom="1.18110236220472" header="0.51181" footer="0.51181"/>
  <pageSetup paperSize="9" pageOrder="overThenDown" orientation="portrait" errors="blank"/>
</worksheet>
</file>

<file path=xl/worksheets/sheet28.xml><?xml version="1.0" encoding="utf-8"?>
<worksheet xmlns="http://schemas.openxmlformats.org/spreadsheetml/2006/main" xmlns:r="http://schemas.openxmlformats.org/officeDocument/2006/relationships">
  <dimension ref="A1:K96"/>
  <sheetViews>
    <sheetView topLeftCell="A1" zoomScaleNormal="100" zoomScalePageLayoutView="60" workbookViewId="0">
      <pane topLeftCell="F81" activePane="bottomRight" state="frozen"/>
      <selection activeCell="A1" sqref="A1"/>
    </sheetView>
  </sheetViews>
  <sheetFormatPr defaultColWidth="8" defaultRowHeight="14.25"/>
  <cols>
    <col min="1" max="1" width="39.7254901960784" style="16"/>
    <col min="2" max="2" width="19.7882352941176" style="16"/>
    <col min="3" max="3" width="35.4235294117647" style="16"/>
    <col min="4" max="4" width="22.3725490196078" style="16"/>
    <col min="5" max="5" width="5.73333333333333" style="16"/>
    <col min="6" max="6" width="9.17647058823529" style="16"/>
    <col min="7" max="7" width="8.74509803921569" style="16"/>
    <col min="8" max="8" width="6.73725490196078" style="16"/>
    <col min="9" max="9" width="30.4039215686274" style="16"/>
    <col min="10" max="10" width="30.4039215686274" style="16"/>
    <col min="11" max="11" width="30.4039215686274" style="16"/>
  </cols>
  <sheetData>
    <row r="1" ht="38.25" customHeight="1">
      <c r="A1" s="18280" t="s">
        <v>1178</v>
      </c>
      <c r="B1" s="18281"/>
      <c r="C1" s="18282"/>
      <c r="D1" s="18283"/>
      <c r="E1" s="18284"/>
      <c r="F1" s="18285"/>
      <c r="G1" s="18286"/>
      <c r="H1" s="18287"/>
      <c r="I1" s="18288"/>
      <c r="J1" s="18289"/>
      <c r="K1" s="18290"/>
    </row>
    <row r="2" ht="22.5" customHeight="1">
      <c r="A2" s="18291" t="s">
        <v>1179</v>
      </c>
      <c r="B2" s="18292"/>
      <c r="C2" s="18293"/>
      <c r="D2" s="18294"/>
      <c r="E2" s="18295"/>
      <c r="F2" s="18296"/>
      <c r="G2" s="18297"/>
      <c r="H2" s="18298"/>
      <c r="I2" s="18299"/>
      <c r="J2" s="18300"/>
      <c r="K2" s="18301"/>
    </row>
    <row r="3" ht="22.5" customHeight="1">
      <c r="A3" s="18302" t="s">
        <v>50</v>
      </c>
      <c r="B3" s="18303"/>
      <c r="C3" s="18304"/>
      <c r="D3" s="18305"/>
      <c r="E3" s="18306"/>
      <c r="F3" s="18307"/>
      <c r="G3" s="18308"/>
      <c r="H3" s="18309"/>
      <c r="I3" s="18310"/>
      <c r="J3" s="18311"/>
      <c r="K3" s="18312" t="s">
        <v>636</v>
      </c>
    </row>
    <row r="4" ht="22.5" customHeight="1">
      <c r="A4" s="18313" t="s">
        <v>355</v>
      </c>
      <c r="B4" s="18314" t="s">
        <v>637</v>
      </c>
      <c r="C4" s="18315" t="s">
        <v>638</v>
      </c>
      <c r="D4" s="18316" t="s">
        <v>639</v>
      </c>
      <c r="E4" s="18317" t="s">
        <v>640</v>
      </c>
      <c r="F4" s="18318" t="s">
        <v>641</v>
      </c>
      <c r="G4" s="18319"/>
      <c r="H4" s="18320" t="s">
        <v>642</v>
      </c>
      <c r="I4" s="18321" t="s">
        <v>643</v>
      </c>
      <c r="J4" s="18322" t="s">
        <v>644</v>
      </c>
      <c r="K4" s="18323" t="s">
        <v>645</v>
      </c>
    </row>
    <row r="5" ht="22.5" customHeight="1">
      <c r="A5" s="18324"/>
      <c r="B5" s="18325"/>
      <c r="C5" s="18326"/>
      <c r="D5" s="18327"/>
      <c r="E5" s="18328"/>
      <c r="F5" s="18329" t="s">
        <v>646</v>
      </c>
      <c r="G5" s="18330" t="s">
        <v>647</v>
      </c>
      <c r="H5" s="18331"/>
      <c r="I5" s="18332"/>
      <c r="J5" s="18333"/>
      <c r="K5" s="18334"/>
    </row>
    <row r="6" ht="22.5" customHeight="1">
      <c r="A6" s="18335" t="s">
        <v>648</v>
      </c>
      <c r="B6" s="18336"/>
      <c r="C6" s="18337"/>
      <c r="D6" s="18338"/>
      <c r="E6" s="18339"/>
      <c r="F6" s="18340"/>
      <c r="G6" s="18341"/>
      <c r="H6" s="18342"/>
      <c r="I6" s="18343"/>
      <c r="J6" s="18344"/>
      <c r="K6" s="18345"/>
    </row>
    <row r="7" ht="22.5" customHeight="1">
      <c r="A7" s="18346" t="s">
        <v>862</v>
      </c>
      <c r="B7" s="18347" t="s">
        <v>650</v>
      </c>
      <c r="C7" s="18348" t="s">
        <v>651</v>
      </c>
      <c r="D7" s="7442">
        <v>0</v>
      </c>
      <c r="E7" s="18349"/>
      <c r="F7" s="18350"/>
      <c r="G7" s="18351"/>
      <c r="H7" s="18352"/>
      <c r="I7" s="18353"/>
      <c r="J7" s="18354"/>
      <c r="K7" s="18355"/>
    </row>
    <row r="8" ht="22.5" customHeight="1">
      <c r="A8" s="18356"/>
      <c r="B8" s="18357"/>
      <c r="C8" s="18358" t="s">
        <v>652</v>
      </c>
      <c r="D8" s="7442">
        <v>0</v>
      </c>
      <c r="E8" s="18359"/>
      <c r="F8" s="18360"/>
      <c r="G8" s="18361"/>
      <c r="H8" s="18362"/>
      <c r="I8" s="18363"/>
      <c r="J8" s="18364"/>
      <c r="K8" s="18365"/>
    </row>
    <row r="9" ht="22.5" customHeight="1">
      <c r="A9" s="18366"/>
      <c r="B9" s="18367"/>
      <c r="C9" s="18368" t="s">
        <v>653</v>
      </c>
      <c r="D9" s="7442">
        <f>D8-D7</f>
        <v>0</v>
      </c>
      <c r="E9" s="18369" t="s">
        <v>654</v>
      </c>
      <c r="F9" s="18370">
        <v>0</v>
      </c>
      <c r="G9" s="18371">
        <v>0</v>
      </c>
      <c r="H9" s="18372" t="s">
        <v>655</v>
      </c>
      <c r="I9" s="18373"/>
      <c r="J9" s="18374"/>
      <c r="K9" s="18375"/>
    </row>
    <row r="10" ht="22.5" customHeight="1">
      <c r="A10" s="18376" t="s">
        <v>1180</v>
      </c>
      <c r="B10" s="18377" t="s">
        <v>657</v>
      </c>
      <c r="C10" s="18378" t="s">
        <v>658</v>
      </c>
      <c r="D10" s="7442">
        <v>0</v>
      </c>
      <c r="E10" s="18379"/>
      <c r="F10" s="18380"/>
      <c r="G10" s="18381"/>
      <c r="H10" s="18382"/>
      <c r="I10" s="18383"/>
      <c r="J10" s="18384"/>
      <c r="K10" s="18385"/>
    </row>
    <row r="11" ht="22.5" customHeight="1">
      <c r="A11" s="18386"/>
      <c r="B11" s="18387"/>
      <c r="C11" s="18388" t="s">
        <v>659</v>
      </c>
      <c r="D11" s="18389">
        <v>0</v>
      </c>
      <c r="E11" s="18390"/>
      <c r="F11" s="18391"/>
      <c r="G11" s="18392"/>
      <c r="H11" s="18393"/>
      <c r="I11" s="18394"/>
      <c r="J11" s="18395"/>
      <c r="K11" s="18396"/>
    </row>
    <row r="12" ht="22.5" customHeight="1">
      <c r="A12" s="18397"/>
      <c r="B12" s="18398"/>
      <c r="C12" s="18399" t="s">
        <v>653</v>
      </c>
      <c r="D12" s="7941">
        <f>D11-D10</f>
        <v>0</v>
      </c>
      <c r="E12" s="18400" t="s">
        <v>654</v>
      </c>
      <c r="F12" s="18401">
        <v>0</v>
      </c>
      <c r="G12" s="18402">
        <v>0</v>
      </c>
      <c r="H12" s="18403" t="s">
        <v>655</v>
      </c>
      <c r="I12" s="18404"/>
      <c r="J12" s="18405"/>
      <c r="K12" s="18406"/>
    </row>
    <row r="13" ht="22.5" customHeight="1">
      <c r="A13" s="18407" t="s">
        <v>677</v>
      </c>
      <c r="B13" s="18408"/>
      <c r="C13" s="18409"/>
      <c r="D13" s="18410"/>
      <c r="E13" s="18411"/>
      <c r="F13" s="18412"/>
      <c r="G13" s="18413"/>
      <c r="H13" s="18414"/>
      <c r="I13" s="18415"/>
      <c r="J13" s="18416"/>
      <c r="K13" s="18417"/>
    </row>
    <row r="14" ht="22.5" customHeight="1">
      <c r="A14" s="18418" t="s">
        <v>1181</v>
      </c>
      <c r="B14" s="18419" t="s">
        <v>1182</v>
      </c>
      <c r="C14" s="18420" t="s">
        <v>680</v>
      </c>
      <c r="D14" s="7442">
        <v>0</v>
      </c>
      <c r="E14" s="18421"/>
      <c r="F14" s="18422"/>
      <c r="G14" s="18423"/>
      <c r="H14" s="18424"/>
      <c r="I14" s="18425"/>
      <c r="J14" s="18426"/>
      <c r="K14" s="18427"/>
    </row>
    <row r="15" ht="22.5" customHeight="1">
      <c r="A15" s="18428"/>
      <c r="B15" s="18429"/>
      <c r="C15" s="18430" t="s">
        <v>662</v>
      </c>
      <c r="D15" s="7442">
        <v>0</v>
      </c>
      <c r="E15" s="18431"/>
      <c r="F15" s="18432"/>
      <c r="G15" s="18433"/>
      <c r="H15" s="18434"/>
      <c r="I15" s="18435"/>
      <c r="J15" s="18436"/>
      <c r="K15" s="18437"/>
    </row>
    <row r="16" ht="22.5" customHeight="1">
      <c r="A16" s="18438"/>
      <c r="B16" s="18439"/>
      <c r="C16" s="18440" t="s">
        <v>681</v>
      </c>
      <c r="D16" s="7941">
        <f>IF(D14=0,0,D15/D14)*100</f>
        <v>0</v>
      </c>
      <c r="E16" s="18441" t="s">
        <v>654</v>
      </c>
      <c r="F16" s="18442">
        <v>95</v>
      </c>
      <c r="G16" s="18443">
        <v>105</v>
      </c>
      <c r="H16" s="18444" t="s">
        <v>655</v>
      </c>
      <c r="I16" s="18445"/>
      <c r="J16" s="18446"/>
      <c r="K16" s="18447"/>
    </row>
    <row r="17" ht="22.5" customHeight="1">
      <c r="A17" s="18448" t="s">
        <v>1183</v>
      </c>
      <c r="B17" s="18449" t="s">
        <v>737</v>
      </c>
      <c r="C17" s="18450" t="s">
        <v>680</v>
      </c>
      <c r="D17" s="8674">
        <v>0</v>
      </c>
      <c r="E17" s="18451"/>
      <c r="F17" s="18452"/>
      <c r="G17" s="18453"/>
      <c r="H17" s="18454"/>
      <c r="I17" s="18455"/>
      <c r="J17" s="18456"/>
      <c r="K17" s="18457"/>
    </row>
    <row r="18" ht="22.5" customHeight="1">
      <c r="A18" s="18458"/>
      <c r="B18" s="18459"/>
      <c r="C18" s="18460" t="s">
        <v>662</v>
      </c>
      <c r="D18" s="8674">
        <v>0</v>
      </c>
      <c r="E18" s="18461"/>
      <c r="F18" s="18462"/>
      <c r="G18" s="18463"/>
      <c r="H18" s="18464"/>
      <c r="I18" s="18465"/>
      <c r="J18" s="18466"/>
      <c r="K18" s="18467"/>
    </row>
    <row r="19" ht="22.5" customHeight="1">
      <c r="A19" s="18468"/>
      <c r="B19" s="18469"/>
      <c r="C19" s="18470" t="s">
        <v>681</v>
      </c>
      <c r="D19" s="8674">
        <f>IF(D17=0,0,D18/D17)*100</f>
        <v>0</v>
      </c>
      <c r="E19" s="18471" t="s">
        <v>654</v>
      </c>
      <c r="F19" s="18472">
        <v>95</v>
      </c>
      <c r="G19" s="18473">
        <v>105</v>
      </c>
      <c r="H19" s="18474" t="s">
        <v>655</v>
      </c>
      <c r="I19" s="18475"/>
      <c r="J19" s="18476"/>
      <c r="K19" s="18477"/>
    </row>
    <row r="20" ht="22.5" customHeight="1">
      <c r="A20" s="18478" t="s">
        <v>682</v>
      </c>
      <c r="B20" s="18479" t="s">
        <v>737</v>
      </c>
      <c r="C20" s="18480" t="s">
        <v>680</v>
      </c>
      <c r="D20" s="7952">
        <v>0</v>
      </c>
      <c r="E20" s="18481"/>
      <c r="F20" s="18482"/>
      <c r="G20" s="18483"/>
      <c r="H20" s="18484"/>
      <c r="I20" s="18485"/>
      <c r="J20" s="18486"/>
      <c r="K20" s="18487"/>
    </row>
    <row r="21" ht="22.5" customHeight="1">
      <c r="A21" s="18488"/>
      <c r="B21" s="18489"/>
      <c r="C21" s="18490" t="s">
        <v>662</v>
      </c>
      <c r="D21" s="7442">
        <v>0</v>
      </c>
      <c r="E21" s="18491"/>
      <c r="F21" s="18492"/>
      <c r="G21" s="18493"/>
      <c r="H21" s="18494"/>
      <c r="I21" s="18495"/>
      <c r="J21" s="18496"/>
      <c r="K21" s="18497"/>
    </row>
    <row r="22" ht="22.5" customHeight="1">
      <c r="A22" s="18498"/>
      <c r="B22" s="18499"/>
      <c r="C22" s="18500" t="s">
        <v>681</v>
      </c>
      <c r="D22" s="7442">
        <f>IF(D20=0,0,D21/D20)*100</f>
        <v>0</v>
      </c>
      <c r="E22" s="18501" t="s">
        <v>654</v>
      </c>
      <c r="F22" s="18502">
        <v>95</v>
      </c>
      <c r="G22" s="18503">
        <v>105</v>
      </c>
      <c r="H22" s="18504" t="s">
        <v>655</v>
      </c>
      <c r="I22" s="18505"/>
      <c r="J22" s="18506"/>
      <c r="K22" s="18507"/>
    </row>
    <row r="23" ht="22.5" customHeight="1">
      <c r="A23" s="18508" t="s">
        <v>1184</v>
      </c>
      <c r="B23" s="18509" t="s">
        <v>1185</v>
      </c>
      <c r="C23" s="18510" t="s">
        <v>680</v>
      </c>
      <c r="D23" s="7442">
        <v>0</v>
      </c>
      <c r="E23" s="18511"/>
      <c r="F23" s="18512"/>
      <c r="G23" s="18513"/>
      <c r="H23" s="18514"/>
      <c r="I23" s="18515"/>
      <c r="J23" s="18516"/>
      <c r="K23" s="18517"/>
    </row>
    <row r="24" ht="22.5" customHeight="1">
      <c r="A24" s="18518"/>
      <c r="B24" s="18519"/>
      <c r="C24" s="18520" t="s">
        <v>662</v>
      </c>
      <c r="D24" s="7442">
        <v>0</v>
      </c>
      <c r="E24" s="18521"/>
      <c r="F24" s="18522"/>
      <c r="G24" s="18523"/>
      <c r="H24" s="18524"/>
      <c r="I24" s="18525"/>
      <c r="J24" s="18526"/>
      <c r="K24" s="18527"/>
    </row>
    <row r="25" ht="22.5" customHeight="1">
      <c r="A25" s="18528"/>
      <c r="B25" s="18529"/>
      <c r="C25" s="18530" t="s">
        <v>681</v>
      </c>
      <c r="D25" s="7442">
        <f>IF(D23=0,0,D24/D23)*100</f>
        <v>0</v>
      </c>
      <c r="E25" s="18531" t="s">
        <v>654</v>
      </c>
      <c r="F25" s="18532">
        <v>95</v>
      </c>
      <c r="G25" s="18533">
        <v>105</v>
      </c>
      <c r="H25" s="18534" t="s">
        <v>655</v>
      </c>
      <c r="I25" s="18535"/>
      <c r="J25" s="18536"/>
      <c r="K25" s="18537"/>
    </row>
    <row r="26" ht="22.5" customHeight="1">
      <c r="A26" s="18538" t="s">
        <v>1186</v>
      </c>
      <c r="B26" s="18539" t="s">
        <v>737</v>
      </c>
      <c r="C26" s="18540" t="s">
        <v>680</v>
      </c>
      <c r="D26" s="7442">
        <v>0</v>
      </c>
      <c r="E26" s="18541"/>
      <c r="F26" s="18542"/>
      <c r="G26" s="18543"/>
      <c r="H26" s="18544"/>
      <c r="I26" s="18545"/>
      <c r="J26" s="18546"/>
      <c r="K26" s="18547"/>
    </row>
    <row r="27" ht="22.5" customHeight="1">
      <c r="A27" s="18548"/>
      <c r="B27" s="18549"/>
      <c r="C27" s="18550" t="s">
        <v>662</v>
      </c>
      <c r="D27" s="7442">
        <v>0</v>
      </c>
      <c r="E27" s="18551"/>
      <c r="F27" s="18552"/>
      <c r="G27" s="18553"/>
      <c r="H27" s="18554"/>
      <c r="I27" s="18555"/>
      <c r="J27" s="18556"/>
      <c r="K27" s="18557"/>
    </row>
    <row r="28" ht="22.5" customHeight="1">
      <c r="A28" s="18558"/>
      <c r="B28" s="18559"/>
      <c r="C28" s="18560" t="s">
        <v>681</v>
      </c>
      <c r="D28" s="7442">
        <f>IF(D26=0,0,D27/D26*100)</f>
        <v>0</v>
      </c>
      <c r="E28" s="18561" t="s">
        <v>654</v>
      </c>
      <c r="F28" s="18562">
        <v>95</v>
      </c>
      <c r="G28" s="18563">
        <v>105</v>
      </c>
      <c r="H28" s="18564" t="s">
        <v>655</v>
      </c>
      <c r="I28" s="18565"/>
      <c r="J28" s="18566"/>
      <c r="K28" s="18567"/>
    </row>
    <row r="29" ht="22.5" customHeight="1">
      <c r="A29" s="18568" t="s">
        <v>1187</v>
      </c>
      <c r="B29" s="18569" t="s">
        <v>737</v>
      </c>
      <c r="C29" s="18570" t="s">
        <v>680</v>
      </c>
      <c r="D29" s="7442">
        <v>0</v>
      </c>
      <c r="E29" s="18571"/>
      <c r="F29" s="18572"/>
      <c r="G29" s="18573"/>
      <c r="H29" s="18574"/>
      <c r="I29" s="18575"/>
      <c r="J29" s="18576"/>
      <c r="K29" s="18577"/>
    </row>
    <row r="30" ht="22.5" customHeight="1">
      <c r="A30" s="18578"/>
      <c r="B30" s="18579"/>
      <c r="C30" s="18580" t="s">
        <v>662</v>
      </c>
      <c r="D30" s="7442">
        <v>0</v>
      </c>
      <c r="E30" s="18581"/>
      <c r="F30" s="18582"/>
      <c r="G30" s="18583"/>
      <c r="H30" s="18584"/>
      <c r="I30" s="18585"/>
      <c r="J30" s="18586"/>
      <c r="K30" s="18587"/>
    </row>
    <row r="31" ht="22.5" customHeight="1">
      <c r="A31" s="18588"/>
      <c r="B31" s="18589"/>
      <c r="C31" s="18590" t="s">
        <v>681</v>
      </c>
      <c r="D31" s="7442">
        <f>IF(D29=0,0,D30/D29)*100</f>
        <v>0</v>
      </c>
      <c r="E31" s="18591" t="s">
        <v>654</v>
      </c>
      <c r="F31" s="18592">
        <v>95</v>
      </c>
      <c r="G31" s="18593">
        <v>105</v>
      </c>
      <c r="H31" s="18594" t="s">
        <v>655</v>
      </c>
      <c r="I31" s="18595"/>
      <c r="J31" s="18596"/>
      <c r="K31" s="18597"/>
    </row>
    <row r="32" ht="22.5" customHeight="1">
      <c r="A32" s="18598" t="s">
        <v>1188</v>
      </c>
      <c r="B32" s="18599" t="s">
        <v>737</v>
      </c>
      <c r="C32" s="18600" t="s">
        <v>680</v>
      </c>
      <c r="D32" s="7442">
        <v>0</v>
      </c>
      <c r="E32" s="18601"/>
      <c r="F32" s="18602"/>
      <c r="G32" s="18603"/>
      <c r="H32" s="18604"/>
      <c r="I32" s="18605"/>
      <c r="J32" s="18606"/>
      <c r="K32" s="18607"/>
    </row>
    <row r="33" ht="22.5" customHeight="1">
      <c r="A33" s="18608"/>
      <c r="B33" s="18609"/>
      <c r="C33" s="18610" t="s">
        <v>662</v>
      </c>
      <c r="D33" s="7442">
        <v>0</v>
      </c>
      <c r="E33" s="18611"/>
      <c r="F33" s="18612"/>
      <c r="G33" s="18613"/>
      <c r="H33" s="18614"/>
      <c r="I33" s="18615"/>
      <c r="J33" s="18616"/>
      <c r="K33" s="18617"/>
    </row>
    <row r="34" ht="22.5" customHeight="1">
      <c r="A34" s="18618"/>
      <c r="B34" s="18619"/>
      <c r="C34" s="18620" t="s">
        <v>681</v>
      </c>
      <c r="D34" s="7442">
        <f>IF(D32=0,0,D33/D32)*100</f>
        <v>0</v>
      </c>
      <c r="E34" s="18621" t="s">
        <v>654</v>
      </c>
      <c r="F34" s="18622">
        <v>95</v>
      </c>
      <c r="G34" s="18623">
        <v>105</v>
      </c>
      <c r="H34" s="18624" t="s">
        <v>655</v>
      </c>
      <c r="I34" s="18625"/>
      <c r="J34" s="18626"/>
      <c r="K34" s="18627"/>
    </row>
    <row r="35" ht="22.5" customHeight="1">
      <c r="A35" s="18628" t="s">
        <v>685</v>
      </c>
      <c r="B35" s="18629"/>
      <c r="C35" s="18630"/>
      <c r="D35" s="18631"/>
      <c r="E35" s="18632"/>
      <c r="F35" s="18633"/>
      <c r="G35" s="18634"/>
      <c r="H35" s="18635"/>
      <c r="I35" s="18636"/>
      <c r="J35" s="18637"/>
      <c r="K35" s="18638"/>
    </row>
    <row r="36" ht="22.5" customHeight="1">
      <c r="A36" s="18639" t="s">
        <v>1189</v>
      </c>
      <c r="B36" s="18640" t="s">
        <v>1182</v>
      </c>
      <c r="C36" s="18641" t="s">
        <v>687</v>
      </c>
      <c r="D36" s="7442">
        <v>0</v>
      </c>
      <c r="E36" s="18642"/>
      <c r="F36" s="18643"/>
      <c r="G36" s="18644"/>
      <c r="H36" s="18645"/>
      <c r="I36" s="18646"/>
      <c r="J36" s="18647"/>
      <c r="K36" s="18648"/>
    </row>
    <row r="37" ht="22.5" customHeight="1">
      <c r="A37" s="18649"/>
      <c r="B37" s="18650"/>
      <c r="C37" s="18651" t="s">
        <v>662</v>
      </c>
      <c r="D37" s="7442">
        <v>0</v>
      </c>
      <c r="E37" s="18652"/>
      <c r="F37" s="18653"/>
      <c r="G37" s="18654"/>
      <c r="H37" s="18655"/>
      <c r="I37" s="18656"/>
      <c r="J37" s="18657"/>
      <c r="K37" s="18658"/>
    </row>
    <row r="38" ht="22.5" customHeight="1">
      <c r="A38" s="18659"/>
      <c r="B38" s="18660"/>
      <c r="C38" s="18661" t="s">
        <v>688</v>
      </c>
      <c r="D38" s="7442">
        <f>IF(D37=0,0,D36/D37)*100</f>
        <v>0</v>
      </c>
      <c r="E38" s="18662" t="s">
        <v>654</v>
      </c>
      <c r="F38" s="18663">
        <v>65</v>
      </c>
      <c r="G38" s="18664">
        <v>80</v>
      </c>
      <c r="H38" s="18665" t="s">
        <v>655</v>
      </c>
      <c r="I38" s="18666"/>
      <c r="J38" s="18667"/>
      <c r="K38" s="18668"/>
    </row>
    <row r="39" ht="22.5" customHeight="1">
      <c r="A39" s="18669" t="s">
        <v>689</v>
      </c>
      <c r="B39" s="18670" t="s">
        <v>737</v>
      </c>
      <c r="C39" s="18671" t="s">
        <v>687</v>
      </c>
      <c r="D39" s="7442">
        <v>0</v>
      </c>
      <c r="E39" s="18672"/>
      <c r="F39" s="18673"/>
      <c r="G39" s="18674"/>
      <c r="H39" s="18675"/>
      <c r="I39" s="18676"/>
      <c r="J39" s="18677"/>
      <c r="K39" s="18678"/>
    </row>
    <row r="40" ht="22.5" customHeight="1">
      <c r="A40" s="18679"/>
      <c r="B40" s="18680"/>
      <c r="C40" s="18681" t="s">
        <v>360</v>
      </c>
      <c r="D40" s="7442">
        <v>0</v>
      </c>
      <c r="E40" s="18682"/>
      <c r="F40" s="18683"/>
      <c r="G40" s="18684"/>
      <c r="H40" s="18685"/>
      <c r="I40" s="18686"/>
      <c r="J40" s="18687"/>
      <c r="K40" s="18688"/>
    </row>
    <row r="41" ht="22.5" customHeight="1">
      <c r="A41" s="18689"/>
      <c r="B41" s="18690"/>
      <c r="C41" s="18691" t="s">
        <v>688</v>
      </c>
      <c r="D41" s="7442">
        <f>IF(D40=0,0,D39/D40)*100</f>
        <v>0</v>
      </c>
      <c r="E41" s="18692"/>
      <c r="F41" s="18693"/>
      <c r="G41" s="18694"/>
      <c r="H41" s="18695"/>
      <c r="I41" s="18696"/>
      <c r="J41" s="18697"/>
      <c r="K41" s="18698"/>
    </row>
    <row r="42" ht="22.5" customHeight="1">
      <c r="A42" s="18699" t="s">
        <v>1190</v>
      </c>
      <c r="B42" s="18700" t="s">
        <v>1185</v>
      </c>
      <c r="C42" s="18701" t="s">
        <v>687</v>
      </c>
      <c r="D42" s="7442">
        <v>0</v>
      </c>
      <c r="E42" s="18702"/>
      <c r="F42" s="18703"/>
      <c r="G42" s="18704"/>
      <c r="H42" s="18705"/>
      <c r="I42" s="18706"/>
      <c r="J42" s="18707"/>
      <c r="K42" s="18708"/>
    </row>
    <row r="43" ht="22.5" customHeight="1">
      <c r="A43" s="18709"/>
      <c r="B43" s="18710"/>
      <c r="C43" s="18711" t="s">
        <v>662</v>
      </c>
      <c r="D43" s="7442">
        <v>0</v>
      </c>
      <c r="E43" s="18712"/>
      <c r="F43" s="18713"/>
      <c r="G43" s="18714"/>
      <c r="H43" s="18715"/>
      <c r="I43" s="18716"/>
      <c r="J43" s="18717"/>
      <c r="K43" s="18718"/>
    </row>
    <row r="44" ht="22.5" customHeight="1">
      <c r="A44" s="18719"/>
      <c r="B44" s="18720"/>
      <c r="C44" s="18721" t="s">
        <v>688</v>
      </c>
      <c r="D44" s="7442">
        <f>IF(D43=0,0,D42/D43)*100</f>
        <v>0</v>
      </c>
      <c r="E44" s="18722" t="s">
        <v>654</v>
      </c>
      <c r="F44" s="18723">
        <v>65</v>
      </c>
      <c r="G44" s="18724">
        <v>80</v>
      </c>
      <c r="H44" s="18725" t="s">
        <v>655</v>
      </c>
      <c r="I44" s="18726"/>
      <c r="J44" s="18727"/>
      <c r="K44" s="18728"/>
    </row>
    <row r="45" ht="22.5" customHeight="1">
      <c r="A45" s="18729" t="s">
        <v>1191</v>
      </c>
      <c r="B45" s="18730" t="s">
        <v>737</v>
      </c>
      <c r="C45" s="18731" t="s">
        <v>687</v>
      </c>
      <c r="D45" s="7442">
        <v>0</v>
      </c>
      <c r="E45" s="18732"/>
      <c r="F45" s="18733"/>
      <c r="G45" s="18734"/>
      <c r="H45" s="18735"/>
      <c r="I45" s="18736"/>
      <c r="J45" s="18737"/>
      <c r="K45" s="18738"/>
    </row>
    <row r="46" ht="22.5" customHeight="1">
      <c r="A46" s="18739"/>
      <c r="B46" s="18740"/>
      <c r="C46" s="18741" t="s">
        <v>662</v>
      </c>
      <c r="D46" s="7442">
        <v>0</v>
      </c>
      <c r="E46" s="18742"/>
      <c r="F46" s="18743"/>
      <c r="G46" s="18744"/>
      <c r="H46" s="18745"/>
      <c r="I46" s="18746"/>
      <c r="J46" s="18747"/>
      <c r="K46" s="18748"/>
    </row>
    <row r="47" ht="22.5" customHeight="1">
      <c r="A47" s="18749"/>
      <c r="B47" s="18750"/>
      <c r="C47" s="18751" t="s">
        <v>688</v>
      </c>
      <c r="D47" s="7442">
        <f>IF(D46=0,0,D45/D46)*100</f>
        <v>0</v>
      </c>
      <c r="E47" s="18752" t="s">
        <v>654</v>
      </c>
      <c r="F47" s="18753">
        <v>65</v>
      </c>
      <c r="G47" s="18754">
        <v>80</v>
      </c>
      <c r="H47" s="18755" t="s">
        <v>655</v>
      </c>
      <c r="I47" s="18756"/>
      <c r="J47" s="18757"/>
      <c r="K47" s="18758"/>
    </row>
    <row r="48" ht="22.5" customHeight="1">
      <c r="A48" s="18759" t="s">
        <v>1192</v>
      </c>
      <c r="B48" s="18760" t="s">
        <v>737</v>
      </c>
      <c r="C48" s="18761" t="s">
        <v>687</v>
      </c>
      <c r="D48" s="7442">
        <v>0</v>
      </c>
      <c r="E48" s="18762"/>
      <c r="F48" s="18763"/>
      <c r="G48" s="18764"/>
      <c r="H48" s="18765"/>
      <c r="I48" s="18766"/>
      <c r="J48" s="18767"/>
      <c r="K48" s="18768"/>
    </row>
    <row r="49" ht="22.5" customHeight="1">
      <c r="A49" s="18769"/>
      <c r="B49" s="18770"/>
      <c r="C49" s="18771" t="s">
        <v>662</v>
      </c>
      <c r="D49" s="7442">
        <v>0</v>
      </c>
      <c r="E49" s="18772"/>
      <c r="F49" s="18773"/>
      <c r="G49" s="18774"/>
      <c r="H49" s="18775"/>
      <c r="I49" s="18776"/>
      <c r="J49" s="18777"/>
      <c r="K49" s="18778"/>
    </row>
    <row r="50" ht="22.5" customHeight="1">
      <c r="A50" s="18779"/>
      <c r="B50" s="18780"/>
      <c r="C50" s="18781" t="s">
        <v>688</v>
      </c>
      <c r="D50" s="7442">
        <f>IF(D49=0,0,D48/D49)*100</f>
        <v>0</v>
      </c>
      <c r="E50" s="18782" t="s">
        <v>654</v>
      </c>
      <c r="F50" s="18783">
        <v>65</v>
      </c>
      <c r="G50" s="18784">
        <v>80</v>
      </c>
      <c r="H50" s="18785" t="s">
        <v>655</v>
      </c>
      <c r="I50" s="18786"/>
      <c r="J50" s="18787"/>
      <c r="K50" s="18788"/>
    </row>
    <row r="51" ht="22.5" customHeight="1">
      <c r="A51" s="18789" t="s">
        <v>692</v>
      </c>
      <c r="B51" s="18790" t="s">
        <v>737</v>
      </c>
      <c r="C51" s="18791" t="s">
        <v>687</v>
      </c>
      <c r="D51" s="7442">
        <v>0</v>
      </c>
      <c r="E51" s="18792"/>
      <c r="F51" s="18793"/>
      <c r="G51" s="18794"/>
      <c r="H51" s="18795"/>
      <c r="I51" s="18796"/>
      <c r="J51" s="18797"/>
      <c r="K51" s="18798"/>
    </row>
    <row r="52" ht="22.5" customHeight="1">
      <c r="A52" s="18799"/>
      <c r="B52" s="18800"/>
      <c r="C52" s="18801" t="s">
        <v>662</v>
      </c>
      <c r="D52" s="7442">
        <v>0</v>
      </c>
      <c r="E52" s="18802"/>
      <c r="F52" s="18803"/>
      <c r="G52" s="18804"/>
      <c r="H52" s="18805"/>
      <c r="I52" s="18806"/>
      <c r="J52" s="18807"/>
      <c r="K52" s="18808"/>
    </row>
    <row r="53" ht="22.5" customHeight="1">
      <c r="A53" s="18809"/>
      <c r="B53" s="18810"/>
      <c r="C53" s="18811" t="s">
        <v>688</v>
      </c>
      <c r="D53" s="7442">
        <f>IF(D52=0,0,D51/D52)*100</f>
        <v>0</v>
      </c>
      <c r="E53" s="18812" t="s">
        <v>654</v>
      </c>
      <c r="F53" s="18813">
        <v>90</v>
      </c>
      <c r="G53" s="18814">
        <v>105</v>
      </c>
      <c r="H53" s="18815" t="s">
        <v>655</v>
      </c>
      <c r="I53" s="18816"/>
      <c r="J53" s="18817"/>
      <c r="K53" s="18818"/>
    </row>
    <row r="54" ht="22.5" customHeight="1">
      <c r="A54" s="18819" t="s">
        <v>699</v>
      </c>
      <c r="B54" s="18820" t="s">
        <v>737</v>
      </c>
      <c r="C54" s="18821" t="s">
        <v>687</v>
      </c>
      <c r="D54" s="7442">
        <v>0</v>
      </c>
      <c r="E54" s="18822"/>
      <c r="F54" s="18823"/>
      <c r="G54" s="18824"/>
      <c r="H54" s="18825"/>
      <c r="I54" s="18826"/>
      <c r="J54" s="18827"/>
      <c r="K54" s="18828"/>
    </row>
    <row r="55" ht="22.5" customHeight="1">
      <c r="A55" s="18829"/>
      <c r="B55" s="18830"/>
      <c r="C55" s="18831" t="s">
        <v>662</v>
      </c>
      <c r="D55" s="7442">
        <v>0</v>
      </c>
      <c r="E55" s="18832"/>
      <c r="F55" s="18833"/>
      <c r="G55" s="18834"/>
      <c r="H55" s="18835"/>
      <c r="I55" s="18836"/>
      <c r="J55" s="18837"/>
      <c r="K55" s="18838"/>
    </row>
    <row r="56" ht="22.5" customHeight="1">
      <c r="A56" s="18839"/>
      <c r="B56" s="18840"/>
      <c r="C56" s="18841" t="s">
        <v>688</v>
      </c>
      <c r="D56" s="7442">
        <f>IF(D55=0,0,D54/D55)*100</f>
        <v>0</v>
      </c>
      <c r="E56" s="18842" t="s">
        <v>654</v>
      </c>
      <c r="F56" s="18843">
        <v>90</v>
      </c>
      <c r="G56" s="18844">
        <v>105</v>
      </c>
      <c r="H56" s="18845" t="s">
        <v>655</v>
      </c>
      <c r="I56" s="18846"/>
      <c r="J56" s="18847"/>
      <c r="K56" s="18848"/>
    </row>
    <row r="57" ht="22.5" customHeight="1">
      <c r="A57" s="18849" t="s">
        <v>701</v>
      </c>
      <c r="B57" s="18850" t="s">
        <v>737</v>
      </c>
      <c r="C57" s="18851" t="s">
        <v>687</v>
      </c>
      <c r="D57" s="7442">
        <v>0</v>
      </c>
      <c r="E57" s="18852"/>
      <c r="F57" s="18853"/>
      <c r="G57" s="18854"/>
      <c r="H57" s="18855"/>
      <c r="I57" s="18856"/>
      <c r="J57" s="18857"/>
      <c r="K57" s="18858"/>
    </row>
    <row r="58" ht="22.5" customHeight="1">
      <c r="A58" s="18859"/>
      <c r="B58" s="18860"/>
      <c r="C58" s="18861" t="s">
        <v>662</v>
      </c>
      <c r="D58" s="7442">
        <v>0</v>
      </c>
      <c r="E58" s="18862"/>
      <c r="F58" s="18863"/>
      <c r="G58" s="18864"/>
      <c r="H58" s="18865"/>
      <c r="I58" s="18866"/>
      <c r="J58" s="18867"/>
      <c r="K58" s="18868"/>
    </row>
    <row r="59" ht="22.5" customHeight="1">
      <c r="A59" s="18869"/>
      <c r="B59" s="18870"/>
      <c r="C59" s="18871" t="s">
        <v>688</v>
      </c>
      <c r="D59" s="7442">
        <f>IF(D58=0,0,D57/D58)*100</f>
        <v>0</v>
      </c>
      <c r="E59" s="18872" t="s">
        <v>654</v>
      </c>
      <c r="F59" s="18873">
        <v>65</v>
      </c>
      <c r="G59" s="18874">
        <v>80</v>
      </c>
      <c r="H59" s="18875" t="s">
        <v>655</v>
      </c>
      <c r="I59" s="18876"/>
      <c r="J59" s="18877"/>
      <c r="K59" s="18878"/>
    </row>
    <row r="60" ht="22.5" customHeight="1">
      <c r="A60" s="18879" t="s">
        <v>1193</v>
      </c>
      <c r="B60" s="18880" t="s">
        <v>737</v>
      </c>
      <c r="C60" s="18881" t="s">
        <v>687</v>
      </c>
      <c r="D60" s="7442">
        <v>0</v>
      </c>
      <c r="E60" s="18882"/>
      <c r="F60" s="18883"/>
      <c r="G60" s="18884"/>
      <c r="H60" s="18885"/>
      <c r="I60" s="18886"/>
      <c r="J60" s="18887"/>
      <c r="K60" s="18888"/>
    </row>
    <row r="61" ht="22.5" customHeight="1">
      <c r="A61" s="18889"/>
      <c r="B61" s="18890"/>
      <c r="C61" s="18891" t="s">
        <v>662</v>
      </c>
      <c r="D61" s="7442">
        <v>0</v>
      </c>
      <c r="E61" s="18892"/>
      <c r="F61" s="18893"/>
      <c r="G61" s="18894"/>
      <c r="H61" s="18895"/>
      <c r="I61" s="18896"/>
      <c r="J61" s="18897"/>
      <c r="K61" s="18898"/>
    </row>
    <row r="62" ht="22.5" customHeight="1">
      <c r="A62" s="18899"/>
      <c r="B62" s="18900"/>
      <c r="C62" s="18901" t="s">
        <v>688</v>
      </c>
      <c r="D62" s="7442">
        <f>IF(D61=0,0,D60/D61)*100</f>
        <v>0</v>
      </c>
      <c r="E62" s="18902" t="s">
        <v>654</v>
      </c>
      <c r="F62" s="18903">
        <v>70</v>
      </c>
      <c r="G62" s="18904">
        <v>95</v>
      </c>
      <c r="H62" s="18905" t="s">
        <v>655</v>
      </c>
      <c r="I62" s="18906"/>
      <c r="J62" s="18907"/>
      <c r="K62" s="18908"/>
    </row>
    <row r="63" ht="22.5" customHeight="1">
      <c r="A63" s="18909" t="s">
        <v>703</v>
      </c>
      <c r="B63" s="18910"/>
      <c r="C63" s="18911"/>
      <c r="D63" s="18912"/>
      <c r="E63" s="18913"/>
      <c r="F63" s="18914"/>
      <c r="G63" s="18915"/>
      <c r="H63" s="18916"/>
      <c r="I63" s="18917"/>
      <c r="J63" s="18918"/>
      <c r="K63" s="18919"/>
    </row>
    <row r="64" ht="22.5" customHeight="1">
      <c r="A64" s="18920" t="s">
        <v>1194</v>
      </c>
      <c r="B64" s="18921" t="s">
        <v>1195</v>
      </c>
      <c r="C64" s="18922" t="s">
        <v>706</v>
      </c>
      <c r="D64" s="7442">
        <v>0</v>
      </c>
      <c r="E64" s="18923"/>
      <c r="F64" s="18924"/>
      <c r="G64" s="18925"/>
      <c r="H64" s="18926"/>
      <c r="I64" s="18927"/>
      <c r="J64" s="18928"/>
      <c r="K64" s="18929"/>
    </row>
    <row r="65" ht="22.5" customHeight="1">
      <c r="A65" s="18930"/>
      <c r="B65" s="18931"/>
      <c r="C65" s="18932" t="s">
        <v>662</v>
      </c>
      <c r="D65" s="7442">
        <v>0</v>
      </c>
      <c r="E65" s="18933"/>
      <c r="F65" s="18934"/>
      <c r="G65" s="18935"/>
      <c r="H65" s="18936"/>
      <c r="I65" s="18937"/>
      <c r="J65" s="18938"/>
      <c r="K65" s="18939"/>
    </row>
    <row r="66" ht="22.5" customHeight="1">
      <c r="A66" s="18940"/>
      <c r="B66" s="18941"/>
      <c r="C66" s="18942" t="s">
        <v>707</v>
      </c>
      <c r="D66" s="7442">
        <f>IF(D64=0,0,(D65+D95)/D64-1)*100</f>
        <v>0</v>
      </c>
      <c r="E66" s="18943" t="s">
        <v>654</v>
      </c>
      <c r="F66" s="18944">
        <v>5</v>
      </c>
      <c r="G66" s="18945">
        <v>20</v>
      </c>
      <c r="H66" s="18946" t="s">
        <v>655</v>
      </c>
      <c r="I66" s="18947"/>
      <c r="J66" s="18948"/>
      <c r="K66" s="18949"/>
    </row>
    <row r="67" ht="22.5" customHeight="1">
      <c r="A67" s="18950"/>
      <c r="B67" s="18951"/>
      <c r="C67" s="18952" t="s">
        <v>708</v>
      </c>
      <c r="D67" s="7442">
        <f>IF(D64+D68=0,0,(D65+D69+D95)/(D64+D68)-1)*100</f>
        <v>0</v>
      </c>
      <c r="E67" s="18953" t="s">
        <v>654</v>
      </c>
      <c r="F67" s="18954">
        <v>5</v>
      </c>
      <c r="G67" s="18955">
        <v>20</v>
      </c>
      <c r="H67" s="18956" t="s">
        <v>655</v>
      </c>
      <c r="I67" s="18957"/>
      <c r="J67" s="18958"/>
      <c r="K67" s="18959"/>
    </row>
    <row r="68" ht="22.5" customHeight="1">
      <c r="A68" s="18960" t="s">
        <v>709</v>
      </c>
      <c r="B68" s="18961" t="s">
        <v>710</v>
      </c>
      <c r="C68" s="18962" t="s">
        <v>706</v>
      </c>
      <c r="D68" s="7442">
        <v>0</v>
      </c>
      <c r="E68" s="18963"/>
      <c r="F68" s="18964"/>
      <c r="G68" s="18965"/>
      <c r="H68" s="18966"/>
      <c r="I68" s="18967"/>
      <c r="J68" s="18968"/>
      <c r="K68" s="18969"/>
    </row>
    <row r="69" ht="22.5" customHeight="1">
      <c r="A69" s="18970"/>
      <c r="B69" s="18971"/>
      <c r="C69" s="18972" t="s">
        <v>662</v>
      </c>
      <c r="D69" s="18973">
        <v>0</v>
      </c>
      <c r="E69" s="18974" t="s">
        <v>654</v>
      </c>
      <c r="F69" s="18975">
        <v>0</v>
      </c>
      <c r="G69" s="18976">
        <v>0</v>
      </c>
      <c r="H69" s="18977" t="s">
        <v>655</v>
      </c>
      <c r="I69" s="18978"/>
      <c r="J69" s="18979"/>
      <c r="K69" s="18980"/>
    </row>
    <row r="70" ht="22.5" customHeight="1">
      <c r="A70" s="18981" t="s">
        <v>711</v>
      </c>
      <c r="B70" s="18982" t="s">
        <v>737</v>
      </c>
      <c r="C70" s="18983" t="s">
        <v>706</v>
      </c>
      <c r="D70" s="7442">
        <v>0</v>
      </c>
      <c r="E70" s="18984"/>
      <c r="F70" s="18985"/>
      <c r="G70" s="18986"/>
      <c r="H70" s="18987"/>
      <c r="I70" s="18988"/>
      <c r="J70" s="18989"/>
      <c r="K70" s="18990"/>
    </row>
    <row r="71" ht="22.5" customHeight="1">
      <c r="A71" s="18991"/>
      <c r="B71" s="18992"/>
      <c r="C71" s="18993" t="s">
        <v>662</v>
      </c>
      <c r="D71" s="7442">
        <v>0</v>
      </c>
      <c r="E71" s="18994"/>
      <c r="F71" s="18995"/>
      <c r="G71" s="18996"/>
      <c r="H71" s="18997"/>
      <c r="I71" s="18998"/>
      <c r="J71" s="18999"/>
      <c r="K71" s="19000"/>
    </row>
    <row r="72" ht="22.5" customHeight="1">
      <c r="A72" s="19001"/>
      <c r="B72" s="19002"/>
      <c r="C72" s="19003" t="s">
        <v>707</v>
      </c>
      <c r="D72" s="7442">
        <f>IF(D70=0,0,D71/D70-1)*100</f>
        <v>0</v>
      </c>
      <c r="E72" s="19004"/>
      <c r="F72" s="19005"/>
      <c r="G72" s="19006"/>
      <c r="H72" s="19007"/>
      <c r="I72" s="19008"/>
      <c r="J72" s="19009"/>
      <c r="K72" s="19010"/>
    </row>
    <row r="73" ht="22.5" customHeight="1">
      <c r="A73" s="19011" t="s">
        <v>1196</v>
      </c>
      <c r="B73" s="19012" t="s">
        <v>1185</v>
      </c>
      <c r="C73" s="19013" t="s">
        <v>706</v>
      </c>
      <c r="D73" s="7442">
        <v>0</v>
      </c>
      <c r="E73" s="19014"/>
      <c r="F73" s="19015"/>
      <c r="G73" s="19016"/>
      <c r="H73" s="19017"/>
      <c r="I73" s="19018"/>
      <c r="J73" s="19019"/>
      <c r="K73" s="19020"/>
    </row>
    <row r="74" ht="22.5" customHeight="1">
      <c r="A74" s="19021"/>
      <c r="B74" s="19022"/>
      <c r="C74" s="19023" t="s">
        <v>662</v>
      </c>
      <c r="D74" s="7442">
        <v>0</v>
      </c>
      <c r="E74" s="19024"/>
      <c r="F74" s="19025"/>
      <c r="G74" s="19026"/>
      <c r="H74" s="19027"/>
      <c r="I74" s="19028"/>
      <c r="J74" s="19029"/>
      <c r="K74" s="19030"/>
    </row>
    <row r="75" ht="22.5" customHeight="1">
      <c r="A75" s="19031"/>
      <c r="B75" s="19032"/>
      <c r="C75" s="19033" t="s">
        <v>707</v>
      </c>
      <c r="D75" s="7442">
        <f>IF(D73=0,0,D74/D73-1)*100</f>
        <v>0</v>
      </c>
      <c r="E75" s="19034" t="s">
        <v>654</v>
      </c>
      <c r="F75" s="19035">
        <v>0</v>
      </c>
      <c r="G75" s="19036">
        <v>20</v>
      </c>
      <c r="H75" s="19037" t="s">
        <v>655</v>
      </c>
      <c r="I75" s="19038"/>
      <c r="J75" s="19039"/>
      <c r="K75" s="19040"/>
    </row>
    <row r="76" ht="22.5" customHeight="1">
      <c r="A76" s="19041" t="s">
        <v>1197</v>
      </c>
      <c r="B76" s="19042" t="s">
        <v>737</v>
      </c>
      <c r="C76" s="19043" t="s">
        <v>706</v>
      </c>
      <c r="D76" s="7442">
        <v>0</v>
      </c>
      <c r="E76" s="19044"/>
      <c r="F76" s="19045"/>
      <c r="G76" s="19046"/>
      <c r="H76" s="19047"/>
      <c r="I76" s="19048"/>
      <c r="J76" s="19049"/>
      <c r="K76" s="19050"/>
    </row>
    <row r="77" ht="22.5" customHeight="1">
      <c r="A77" s="19051"/>
      <c r="B77" s="19052"/>
      <c r="C77" s="19053" t="s">
        <v>662</v>
      </c>
      <c r="D77" s="7442">
        <v>0</v>
      </c>
      <c r="E77" s="19054"/>
      <c r="F77" s="19055"/>
      <c r="G77" s="19056"/>
      <c r="H77" s="19057"/>
      <c r="I77" s="19058"/>
      <c r="J77" s="19059"/>
      <c r="K77" s="19060"/>
    </row>
    <row r="78" ht="22.5" customHeight="1">
      <c r="A78" s="19061"/>
      <c r="B78" s="19062"/>
      <c r="C78" s="19063" t="s">
        <v>707</v>
      </c>
      <c r="D78" s="7442">
        <f>IF(D76=0,0,D77/D76-1)*100</f>
        <v>0</v>
      </c>
      <c r="E78" s="19064" t="s">
        <v>654</v>
      </c>
      <c r="F78" s="19065">
        <v>0</v>
      </c>
      <c r="G78" s="19066">
        <v>20</v>
      </c>
      <c r="H78" s="19067" t="s">
        <v>655</v>
      </c>
      <c r="I78" s="19068"/>
      <c r="J78" s="19069"/>
      <c r="K78" s="19070"/>
    </row>
    <row r="79" ht="22.5" customHeight="1">
      <c r="A79" s="19071" t="s">
        <v>1198</v>
      </c>
      <c r="B79" s="19072" t="s">
        <v>737</v>
      </c>
      <c r="C79" s="19073" t="s">
        <v>706</v>
      </c>
      <c r="D79" s="7442">
        <v>0</v>
      </c>
      <c r="E79" s="19074"/>
      <c r="F79" s="19075"/>
      <c r="G79" s="19076"/>
      <c r="H79" s="19077"/>
      <c r="I79" s="19078"/>
      <c r="J79" s="19079"/>
      <c r="K79" s="19080"/>
    </row>
    <row r="80" ht="22.5" customHeight="1">
      <c r="A80" s="19081"/>
      <c r="B80" s="19082"/>
      <c r="C80" s="19083" t="s">
        <v>662</v>
      </c>
      <c r="D80" s="7442">
        <v>0</v>
      </c>
      <c r="E80" s="19084"/>
      <c r="F80" s="19085"/>
      <c r="G80" s="19086"/>
      <c r="H80" s="19087"/>
      <c r="I80" s="19088"/>
      <c r="J80" s="19089"/>
      <c r="K80" s="19090"/>
    </row>
    <row r="81" ht="22.5" customHeight="1">
      <c r="A81" s="19091"/>
      <c r="B81" s="19092"/>
      <c r="C81" s="19093" t="s">
        <v>707</v>
      </c>
      <c r="D81" s="7442">
        <f>IF(D79=0,0,D80/D79-1)*100</f>
        <v>0</v>
      </c>
      <c r="E81" s="19094" t="s">
        <v>654</v>
      </c>
      <c r="F81" s="19095">
        <v>0</v>
      </c>
      <c r="G81" s="19096">
        <v>20</v>
      </c>
      <c r="H81" s="19097" t="s">
        <v>655</v>
      </c>
      <c r="I81" s="19098"/>
      <c r="J81" s="19099"/>
      <c r="K81" s="19100"/>
    </row>
    <row r="82" ht="22.5" customHeight="1">
      <c r="A82" s="19101" t="s">
        <v>977</v>
      </c>
      <c r="B82" s="19102" t="s">
        <v>737</v>
      </c>
      <c r="C82" s="19103" t="s">
        <v>706</v>
      </c>
      <c r="D82" s="7442">
        <v>0</v>
      </c>
      <c r="E82" s="19104"/>
      <c r="F82" s="19105"/>
      <c r="G82" s="19106"/>
      <c r="H82" s="19107"/>
      <c r="I82" s="19108"/>
      <c r="J82" s="19109"/>
      <c r="K82" s="19110"/>
    </row>
    <row r="83" ht="22.5" customHeight="1">
      <c r="A83" s="19111"/>
      <c r="B83" s="19112"/>
      <c r="C83" s="19113" t="s">
        <v>662</v>
      </c>
      <c r="D83" s="7442">
        <v>0</v>
      </c>
      <c r="E83" s="19114"/>
      <c r="F83" s="19115"/>
      <c r="G83" s="19116"/>
      <c r="H83" s="19117"/>
      <c r="I83" s="19118"/>
      <c r="J83" s="19119"/>
      <c r="K83" s="19120"/>
    </row>
    <row r="84" ht="22.5" customHeight="1">
      <c r="A84" s="19121"/>
      <c r="B84" s="19122"/>
      <c r="C84" s="19123" t="s">
        <v>707</v>
      </c>
      <c r="D84" s="7442">
        <f>IF(D82=0,0,D83/D82-1)*100</f>
        <v>0</v>
      </c>
      <c r="E84" s="19124" t="s">
        <v>654</v>
      </c>
      <c r="F84" s="19125">
        <v>0</v>
      </c>
      <c r="G84" s="19126">
        <v>20</v>
      </c>
      <c r="H84" s="19127" t="s">
        <v>655</v>
      </c>
      <c r="I84" s="19128"/>
      <c r="J84" s="19129"/>
      <c r="K84" s="19130"/>
    </row>
    <row r="85" ht="22.5" customHeight="1">
      <c r="A85" s="19131" t="s">
        <v>981</v>
      </c>
      <c r="B85" s="19132" t="s">
        <v>737</v>
      </c>
      <c r="C85" s="19133" t="s">
        <v>706</v>
      </c>
      <c r="D85" s="7442">
        <v>0</v>
      </c>
      <c r="E85" s="19134"/>
      <c r="F85" s="19135"/>
      <c r="G85" s="19136"/>
      <c r="H85" s="19137"/>
      <c r="I85" s="19138"/>
      <c r="J85" s="19139"/>
      <c r="K85" s="19140"/>
    </row>
    <row r="86" ht="22.5" customHeight="1">
      <c r="A86" s="19141"/>
      <c r="B86" s="19142"/>
      <c r="C86" s="19143" t="s">
        <v>662</v>
      </c>
      <c r="D86" s="7442">
        <v>0</v>
      </c>
      <c r="E86" s="19144"/>
      <c r="F86" s="19145"/>
      <c r="G86" s="19146"/>
      <c r="H86" s="19147"/>
      <c r="I86" s="19148"/>
      <c r="J86" s="19149"/>
      <c r="K86" s="19150"/>
    </row>
    <row r="87" ht="22.5" customHeight="1">
      <c r="A87" s="19151"/>
      <c r="B87" s="19152"/>
      <c r="C87" s="19153" t="s">
        <v>707</v>
      </c>
      <c r="D87" s="7442">
        <f>IF(D85=0,0,D86/D85-1)*100</f>
        <v>0</v>
      </c>
      <c r="E87" s="19154" t="s">
        <v>654</v>
      </c>
      <c r="F87" s="19155">
        <v>0</v>
      </c>
      <c r="G87" s="19156">
        <v>10</v>
      </c>
      <c r="H87" s="19157" t="s">
        <v>655</v>
      </c>
      <c r="I87" s="19158"/>
      <c r="J87" s="19159"/>
      <c r="K87" s="19160"/>
    </row>
    <row r="88" ht="22.5" customHeight="1">
      <c r="A88" s="19161" t="s">
        <v>1059</v>
      </c>
      <c r="B88" s="19162" t="s">
        <v>737</v>
      </c>
      <c r="C88" s="19163" t="s">
        <v>706</v>
      </c>
      <c r="D88" s="7442">
        <v>0</v>
      </c>
      <c r="E88" s="19164"/>
      <c r="F88" s="19165"/>
      <c r="G88" s="19166"/>
      <c r="H88" s="19167"/>
      <c r="I88" s="19168"/>
      <c r="J88" s="19169"/>
      <c r="K88" s="19170"/>
    </row>
    <row r="89" ht="22.5" customHeight="1">
      <c r="A89" s="19171"/>
      <c r="B89" s="19172"/>
      <c r="C89" s="19173" t="s">
        <v>662</v>
      </c>
      <c r="D89" s="7442">
        <v>0</v>
      </c>
      <c r="E89" s="19174"/>
      <c r="F89" s="19175"/>
      <c r="G89" s="19176"/>
      <c r="H89" s="19177"/>
      <c r="I89" s="19178"/>
      <c r="J89" s="19179"/>
      <c r="K89" s="19180"/>
    </row>
    <row r="90" ht="22.5" customHeight="1">
      <c r="A90" s="19181"/>
      <c r="B90" s="19182"/>
      <c r="C90" s="19183" t="s">
        <v>707</v>
      </c>
      <c r="D90" s="7442">
        <f>IF(D88=0,0,D89/D88-1)*100</f>
        <v>0</v>
      </c>
      <c r="E90" s="19184" t="s">
        <v>654</v>
      </c>
      <c r="F90" s="19185">
        <v>5</v>
      </c>
      <c r="G90" s="19186">
        <v>10</v>
      </c>
      <c r="H90" s="19187" t="s">
        <v>655</v>
      </c>
      <c r="I90" s="19188"/>
      <c r="J90" s="19189"/>
      <c r="K90" s="19190"/>
    </row>
    <row r="91" ht="22.5" customHeight="1">
      <c r="A91" s="19191" t="s">
        <v>1199</v>
      </c>
      <c r="B91" s="19192" t="s">
        <v>737</v>
      </c>
      <c r="C91" s="19193" t="s">
        <v>706</v>
      </c>
      <c r="D91" s="7442">
        <v>0</v>
      </c>
      <c r="E91" s="19194"/>
      <c r="F91" s="19195"/>
      <c r="G91" s="19196"/>
      <c r="H91" s="19197"/>
      <c r="I91" s="19198"/>
      <c r="J91" s="19199"/>
      <c r="K91" s="19200"/>
    </row>
    <row r="92" ht="22.5" customHeight="1">
      <c r="A92" s="19201"/>
      <c r="B92" s="19202"/>
      <c r="C92" s="19203" t="s">
        <v>662</v>
      </c>
      <c r="D92" s="7442">
        <v>0</v>
      </c>
      <c r="E92" s="19204"/>
      <c r="F92" s="19205"/>
      <c r="G92" s="19206"/>
      <c r="H92" s="19207"/>
      <c r="I92" s="19208"/>
      <c r="J92" s="19209"/>
      <c r="K92" s="19210"/>
    </row>
    <row r="93" ht="22.5" customHeight="1">
      <c r="A93" s="19211"/>
      <c r="B93" s="19212"/>
      <c r="C93" s="19213" t="s">
        <v>707</v>
      </c>
      <c r="D93" s="7442">
        <f>IF(D91=0,0,D92/D91-1)*100</f>
        <v>0</v>
      </c>
      <c r="E93" s="19214" t="s">
        <v>654</v>
      </c>
      <c r="F93" s="19215">
        <v>-20</v>
      </c>
      <c r="G93" s="19216">
        <v>20</v>
      </c>
      <c r="H93" s="19217" t="s">
        <v>655</v>
      </c>
      <c r="I93" s="19218"/>
      <c r="J93" s="19219"/>
      <c r="K93" s="19220"/>
    </row>
    <row r="94" ht="22.5" customHeight="1">
      <c r="A94" s="19221" t="s">
        <v>725</v>
      </c>
      <c r="B94" s="19222"/>
      <c r="C94" s="19223"/>
      <c r="D94" s="19224"/>
      <c r="E94" s="19225"/>
      <c r="F94" s="19226"/>
      <c r="G94" s="19227"/>
      <c r="H94" s="19228"/>
      <c r="I94" s="19229"/>
      <c r="J94" s="19230"/>
      <c r="K94" s="19231"/>
    </row>
    <row r="95" ht="22.5" customHeight="1">
      <c r="A95" s="19232" t="s">
        <v>726</v>
      </c>
      <c r="B95" s="19233" t="s">
        <v>1062</v>
      </c>
      <c r="C95" s="19234" t="s">
        <v>662</v>
      </c>
      <c r="D95" s="19235">
        <v>0</v>
      </c>
      <c r="E95" s="19236" t="s">
        <v>654</v>
      </c>
      <c r="F95" s="19237">
        <v>0</v>
      </c>
      <c r="G95" s="19238">
        <v>0</v>
      </c>
      <c r="H95" s="19239" t="s">
        <v>655</v>
      </c>
      <c r="I95" s="19240"/>
      <c r="J95" s="19241"/>
      <c r="K95" s="19242"/>
    </row>
    <row r="96" ht="22.5" customHeight="1">
      <c r="A96" s="19243"/>
      <c r="B96" s="19244"/>
      <c r="C96" s="19245"/>
      <c r="D96" s="13199"/>
      <c r="E96" s="19246"/>
      <c r="F96" s="19247"/>
      <c r="G96" s="19248"/>
      <c r="H96" s="19249"/>
      <c r="I96" s="19250"/>
      <c r="J96" s="19251"/>
      <c r="K96" s="19252"/>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I13"/>
    <mergeCell ref="A14:A16"/>
    <mergeCell ref="B14:B16"/>
    <mergeCell ref="A17:A19"/>
    <mergeCell ref="B17:B19"/>
    <mergeCell ref="A20:A22"/>
    <mergeCell ref="B20:B22"/>
    <mergeCell ref="A23:A25"/>
    <mergeCell ref="B23:B25"/>
    <mergeCell ref="A26:A28"/>
    <mergeCell ref="B26:B28"/>
    <mergeCell ref="A29:A31"/>
    <mergeCell ref="B29:B31"/>
    <mergeCell ref="A32:A34"/>
    <mergeCell ref="B32:B34"/>
    <mergeCell ref="A35:I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I63"/>
    <mergeCell ref="A64:A67"/>
    <mergeCell ref="B64:B67"/>
    <mergeCell ref="A68:A69"/>
    <mergeCell ref="B68:B69"/>
    <mergeCell ref="A70:A72"/>
    <mergeCell ref="B70:B72"/>
    <mergeCell ref="A73:A75"/>
    <mergeCell ref="B73:B75"/>
    <mergeCell ref="A76:A78"/>
    <mergeCell ref="B76:B78"/>
    <mergeCell ref="A79:A81"/>
    <mergeCell ref="B79:B81"/>
    <mergeCell ref="A82:A84"/>
    <mergeCell ref="B82:B84"/>
    <mergeCell ref="A85:A87"/>
    <mergeCell ref="B85:B87"/>
    <mergeCell ref="A88:A90"/>
    <mergeCell ref="B88:B90"/>
    <mergeCell ref="A91:A93"/>
    <mergeCell ref="B91:B93"/>
    <mergeCell ref="A94:K94"/>
    <mergeCell ref="A96:I96"/>
  </mergeCells>
  <pageMargins left="1.18110236220472" right="1.18110236220472" top="1.18110236220472" bottom="1.18110236220472" header="0.51181" footer="0.51181"/>
  <pageSetup paperSize="9" pageOrder="overThenDown" orientation="portrait" errors="blank"/>
</worksheet>
</file>

<file path=xl/worksheets/sheet29.xml><?xml version="1.0" encoding="utf-8"?>
<worksheet xmlns="http://schemas.openxmlformats.org/spreadsheetml/2006/main" xmlns:r="http://schemas.openxmlformats.org/officeDocument/2006/relationships">
  <dimension ref="A1:K150"/>
  <sheetViews>
    <sheetView topLeftCell="A1" zoomScaleNormal="100" zoomScalePageLayoutView="60" workbookViewId="0">
      <pane topLeftCell="F135" activePane="bottomRight" state="frozen"/>
      <selection activeCell="A1" sqref="A1"/>
    </sheetView>
  </sheetViews>
  <sheetFormatPr defaultColWidth="8" defaultRowHeight="14.25"/>
  <cols>
    <col min="1" max="1" width="24.6666666666667" style="16"/>
    <col min="2" max="2" width="23.9490196078431" style="16"/>
    <col min="3" max="3" width="26.5294117647059" style="16"/>
    <col min="4" max="4" width="28.5372549019608" style="16"/>
    <col min="5" max="5" width="5.73333333333333" style="16"/>
    <col min="6" max="6" width="10.3254901960784" style="16"/>
    <col min="7" max="7" width="12.7607843137255" style="16"/>
    <col min="8" max="8" width="7.02745098039216" style="16"/>
    <col min="9" max="9" width="30.4039215686274" style="16"/>
    <col min="10" max="10" width="30.4039215686274" style="16"/>
    <col min="11" max="11" width="30.4039215686274" style="16"/>
  </cols>
  <sheetData>
    <row r="1" ht="34.5" customHeight="1">
      <c r="A1" s="19253" t="s">
        <v>1200</v>
      </c>
      <c r="B1" s="19254"/>
      <c r="C1" s="19255"/>
      <c r="D1" s="19256"/>
      <c r="E1" s="19257"/>
      <c r="F1" s="19258"/>
      <c r="G1" s="19259"/>
      <c r="H1" s="19260"/>
      <c r="I1" s="19261"/>
      <c r="J1" s="19262"/>
      <c r="K1" s="19263"/>
    </row>
    <row r="2" ht="16.5" customHeight="1">
      <c r="A2" s="19264"/>
      <c r="B2" s="19265"/>
      <c r="C2" s="19266"/>
      <c r="D2" s="19267"/>
      <c r="E2" s="19268"/>
      <c r="F2" s="19269"/>
      <c r="G2" s="19270"/>
      <c r="H2" s="19271"/>
      <c r="I2" s="19272"/>
      <c r="J2" s="19273"/>
      <c r="K2" s="19274" t="s">
        <v>1201</v>
      </c>
    </row>
    <row r="3" ht="16.5" customHeight="1">
      <c r="A3" s="19275" t="s">
        <v>50</v>
      </c>
      <c r="B3" s="19276"/>
      <c r="C3" s="19277"/>
      <c r="D3" s="19278"/>
      <c r="E3" s="19279"/>
      <c r="F3" s="19280"/>
      <c r="G3" s="19281"/>
      <c r="H3" s="19282"/>
      <c r="I3" s="19283"/>
      <c r="J3" s="19284"/>
      <c r="K3" s="19285" t="s">
        <v>730</v>
      </c>
    </row>
    <row r="4" ht="24" customHeight="1">
      <c r="A4" s="19286" t="s">
        <v>355</v>
      </c>
      <c r="B4" s="19287" t="s">
        <v>637</v>
      </c>
      <c r="C4" s="19288" t="s">
        <v>638</v>
      </c>
      <c r="D4" s="19289" t="s">
        <v>639</v>
      </c>
      <c r="E4" s="19290" t="s">
        <v>640</v>
      </c>
      <c r="F4" s="19291" t="s">
        <v>641</v>
      </c>
      <c r="G4" s="19292"/>
      <c r="H4" s="19293" t="s">
        <v>642</v>
      </c>
      <c r="I4" s="19294" t="s">
        <v>643</v>
      </c>
      <c r="J4" s="19295" t="s">
        <v>644</v>
      </c>
      <c r="K4" s="19296" t="s">
        <v>645</v>
      </c>
    </row>
    <row r="5" ht="24" customHeight="1">
      <c r="A5" s="19297"/>
      <c r="B5" s="19298"/>
      <c r="C5" s="19299"/>
      <c r="D5" s="19300"/>
      <c r="E5" s="19301"/>
      <c r="F5" s="19302" t="s">
        <v>646</v>
      </c>
      <c r="G5" s="19303" t="s">
        <v>647</v>
      </c>
      <c r="H5" s="19304"/>
      <c r="I5" s="19305"/>
      <c r="J5" s="19306"/>
      <c r="K5" s="19307"/>
    </row>
    <row r="6" ht="24" customHeight="1">
      <c r="A6" s="19308" t="s">
        <v>896</v>
      </c>
      <c r="B6" s="19309"/>
      <c r="C6" s="19310"/>
      <c r="D6" s="19311"/>
      <c r="E6" s="19312"/>
      <c r="F6" s="19313"/>
      <c r="G6" s="19314"/>
      <c r="H6" s="19315"/>
      <c r="I6" s="19316"/>
      <c r="J6" s="19317"/>
      <c r="K6" s="19318"/>
    </row>
    <row r="7" ht="24" customHeight="1">
      <c r="A7" s="19319" t="s">
        <v>1065</v>
      </c>
      <c r="B7" s="19320" t="s">
        <v>733</v>
      </c>
      <c r="C7" s="19321" t="s">
        <v>662</v>
      </c>
      <c r="D7" s="7442">
        <v>0</v>
      </c>
      <c r="E7" s="19322"/>
      <c r="F7" s="19323"/>
      <c r="G7" s="19324"/>
      <c r="H7" s="19325"/>
      <c r="I7" s="19326"/>
      <c r="J7" s="19327"/>
      <c r="K7" s="19328"/>
    </row>
    <row r="8" ht="24" customHeight="1">
      <c r="A8" s="19329"/>
      <c r="B8" s="19330"/>
      <c r="C8" s="19331" t="s">
        <v>81</v>
      </c>
      <c r="D8" s="7442">
        <v>0</v>
      </c>
      <c r="E8" s="19332"/>
      <c r="F8" s="19333"/>
      <c r="G8" s="19334"/>
      <c r="H8" s="19335"/>
      <c r="I8" s="19336"/>
      <c r="J8" s="19337"/>
      <c r="K8" s="19338"/>
    </row>
    <row r="9" ht="24" customHeight="1">
      <c r="A9" s="19339"/>
      <c r="B9" s="19340"/>
      <c r="C9" s="19341" t="s">
        <v>734</v>
      </c>
      <c r="D9" s="7442">
        <f>D8-D7</f>
        <v>0</v>
      </c>
      <c r="E9" s="19342"/>
      <c r="F9" s="19343"/>
      <c r="G9" s="19344"/>
      <c r="H9" s="19345"/>
      <c r="I9" s="19346"/>
      <c r="J9" s="19347"/>
      <c r="K9" s="19348"/>
    </row>
    <row r="10" ht="24" customHeight="1">
      <c r="A10" s="19349"/>
      <c r="B10" s="19350"/>
      <c r="C10" s="19351" t="s">
        <v>735</v>
      </c>
      <c r="D10" s="7442">
        <f>IF(D7=0,0,D8/D7-1)*100</f>
        <v>0</v>
      </c>
      <c r="E10" s="19352" t="s">
        <v>654</v>
      </c>
      <c r="F10" s="19353">
        <v>5</v>
      </c>
      <c r="G10" s="19354">
        <v>20</v>
      </c>
      <c r="H10" s="19355" t="s">
        <v>655</v>
      </c>
      <c r="I10" s="19356"/>
      <c r="J10" s="19357"/>
      <c r="K10" s="19358"/>
    </row>
    <row r="11" ht="24" customHeight="1">
      <c r="A11" s="19359" t="s">
        <v>1202</v>
      </c>
      <c r="B11" s="19360" t="s">
        <v>737</v>
      </c>
      <c r="C11" s="19361" t="s">
        <v>662</v>
      </c>
      <c r="D11" s="7442">
        <v>0</v>
      </c>
      <c r="E11" s="19362"/>
      <c r="F11" s="19363"/>
      <c r="G11" s="19364"/>
      <c r="H11" s="19365"/>
      <c r="I11" s="19366"/>
      <c r="J11" s="19367"/>
      <c r="K11" s="19368"/>
    </row>
    <row r="12" ht="24" customHeight="1">
      <c r="A12" s="19369"/>
      <c r="B12" s="19370"/>
      <c r="C12" s="19371" t="s">
        <v>81</v>
      </c>
      <c r="D12" s="7442">
        <v>0</v>
      </c>
      <c r="E12" s="19372"/>
      <c r="F12" s="19373"/>
      <c r="G12" s="19374"/>
      <c r="H12" s="19375"/>
      <c r="I12" s="19376"/>
      <c r="J12" s="19377"/>
      <c r="K12" s="19378"/>
    </row>
    <row r="13" ht="24" customHeight="1">
      <c r="A13" s="19379"/>
      <c r="B13" s="19380"/>
      <c r="C13" s="19381" t="s">
        <v>734</v>
      </c>
      <c r="D13" s="7442">
        <f>D12-D11</f>
        <v>0</v>
      </c>
      <c r="E13" s="19382"/>
      <c r="F13" s="19383"/>
      <c r="G13" s="19384"/>
      <c r="H13" s="19385"/>
      <c r="I13" s="19386"/>
      <c r="J13" s="19387"/>
      <c r="K13" s="19388"/>
    </row>
    <row r="14" ht="24" customHeight="1">
      <c r="A14" s="19389"/>
      <c r="B14" s="19390"/>
      <c r="C14" s="19391" t="s">
        <v>735</v>
      </c>
      <c r="D14" s="7442">
        <f>IF(D11=0,0,D12/D11-1)*100</f>
        <v>0</v>
      </c>
      <c r="E14" s="19392" t="s">
        <v>654</v>
      </c>
      <c r="F14" s="19393">
        <v>5</v>
      </c>
      <c r="G14" s="19394">
        <v>20</v>
      </c>
      <c r="H14" s="19395" t="s">
        <v>655</v>
      </c>
      <c r="I14" s="19396"/>
      <c r="J14" s="19397"/>
      <c r="K14" s="19398"/>
    </row>
    <row r="15" ht="24" customHeight="1">
      <c r="A15" s="19399" t="s">
        <v>1203</v>
      </c>
      <c r="B15" s="19400" t="s">
        <v>737</v>
      </c>
      <c r="C15" s="19401" t="s">
        <v>662</v>
      </c>
      <c r="D15" s="7442">
        <v>0</v>
      </c>
      <c r="E15" s="19402"/>
      <c r="F15" s="19403"/>
      <c r="G15" s="19404"/>
      <c r="H15" s="19405"/>
      <c r="I15" s="19406"/>
      <c r="J15" s="19407"/>
      <c r="K15" s="19408"/>
    </row>
    <row r="16" ht="24" customHeight="1">
      <c r="A16" s="19409"/>
      <c r="B16" s="19410"/>
      <c r="C16" s="19411" t="s">
        <v>81</v>
      </c>
      <c r="D16" s="7442">
        <v>0</v>
      </c>
      <c r="E16" s="19412"/>
      <c r="F16" s="19413"/>
      <c r="G16" s="19414"/>
      <c r="H16" s="19415"/>
      <c r="I16" s="19416"/>
      <c r="J16" s="19417"/>
      <c r="K16" s="19418"/>
    </row>
    <row r="17" ht="24" customHeight="1">
      <c r="A17" s="19419"/>
      <c r="B17" s="19420"/>
      <c r="C17" s="19421" t="s">
        <v>734</v>
      </c>
      <c r="D17" s="7442">
        <f>D16-D15</f>
        <v>0</v>
      </c>
      <c r="E17" s="19422"/>
      <c r="F17" s="19423"/>
      <c r="G17" s="19424"/>
      <c r="H17" s="19425"/>
      <c r="I17" s="19426"/>
      <c r="J17" s="19427"/>
      <c r="K17" s="19428"/>
    </row>
    <row r="18" ht="24" customHeight="1">
      <c r="A18" s="19429"/>
      <c r="B18" s="19430"/>
      <c r="C18" s="19431" t="s">
        <v>735</v>
      </c>
      <c r="D18" s="7442">
        <f>IF(D15=0,0,D16/D15-1)*100</f>
        <v>0</v>
      </c>
      <c r="E18" s="19432" t="s">
        <v>654</v>
      </c>
      <c r="F18" s="19433">
        <v>5</v>
      </c>
      <c r="G18" s="19434">
        <v>20</v>
      </c>
      <c r="H18" s="19435" t="s">
        <v>655</v>
      </c>
      <c r="I18" s="19436"/>
      <c r="J18" s="19437"/>
      <c r="K18" s="19438"/>
    </row>
    <row r="19" ht="24" customHeight="1">
      <c r="A19" s="19439" t="s">
        <v>1204</v>
      </c>
      <c r="B19" s="19440" t="s">
        <v>737</v>
      </c>
      <c r="C19" s="19441" t="s">
        <v>662</v>
      </c>
      <c r="D19" s="7442">
        <v>0</v>
      </c>
      <c r="E19" s="19442"/>
      <c r="F19" s="19443"/>
      <c r="G19" s="19444"/>
      <c r="H19" s="19445"/>
      <c r="I19" s="19446"/>
      <c r="J19" s="19447"/>
      <c r="K19" s="19448"/>
    </row>
    <row r="20" ht="24" customHeight="1">
      <c r="A20" s="19449"/>
      <c r="B20" s="19450"/>
      <c r="C20" s="19451" t="s">
        <v>81</v>
      </c>
      <c r="D20" s="7442">
        <v>0</v>
      </c>
      <c r="E20" s="19452"/>
      <c r="F20" s="19453"/>
      <c r="G20" s="19454"/>
      <c r="H20" s="19455"/>
      <c r="I20" s="19456"/>
      <c r="J20" s="19457"/>
      <c r="K20" s="19458"/>
    </row>
    <row r="21" ht="24" customHeight="1">
      <c r="A21" s="19459"/>
      <c r="B21" s="19460"/>
      <c r="C21" s="19461" t="s">
        <v>734</v>
      </c>
      <c r="D21" s="7442">
        <f>D20-D19</f>
        <v>0</v>
      </c>
      <c r="E21" s="19462"/>
      <c r="F21" s="19463"/>
      <c r="G21" s="19464"/>
      <c r="H21" s="19465"/>
      <c r="I21" s="19466"/>
      <c r="J21" s="19467"/>
      <c r="K21" s="19468"/>
    </row>
    <row r="22" ht="24" customHeight="1">
      <c r="A22" s="19469"/>
      <c r="B22" s="19470"/>
      <c r="C22" s="19471" t="s">
        <v>735</v>
      </c>
      <c r="D22" s="7442">
        <f>IF(D19=0,0,D20/D19-1)*100</f>
        <v>0</v>
      </c>
      <c r="E22" s="19472" t="s">
        <v>654</v>
      </c>
      <c r="F22" s="19473">
        <v>5</v>
      </c>
      <c r="G22" s="19474">
        <v>20</v>
      </c>
      <c r="H22" s="19475" t="s">
        <v>655</v>
      </c>
      <c r="I22" s="19476"/>
      <c r="J22" s="19477"/>
      <c r="K22" s="19478"/>
    </row>
    <row r="23" ht="24" customHeight="1">
      <c r="A23" s="19479" t="s">
        <v>1205</v>
      </c>
      <c r="B23" s="19480" t="s">
        <v>976</v>
      </c>
      <c r="C23" s="19481" t="s">
        <v>662</v>
      </c>
      <c r="D23" s="19482">
        <v>0</v>
      </c>
      <c r="E23" s="19483" t="s">
        <v>654</v>
      </c>
      <c r="F23" s="19484">
        <v>0</v>
      </c>
      <c r="G23" s="19485">
        <v>0</v>
      </c>
      <c r="H23" s="19486" t="s">
        <v>655</v>
      </c>
      <c r="I23" s="19487"/>
      <c r="J23" s="19488"/>
      <c r="K23" s="19489"/>
    </row>
    <row r="24" ht="24" customHeight="1">
      <c r="A24" s="19490"/>
      <c r="B24" s="19491"/>
      <c r="C24" s="19492" t="s">
        <v>81</v>
      </c>
      <c r="D24" s="19493">
        <v>0</v>
      </c>
      <c r="E24" s="19494" t="s">
        <v>654</v>
      </c>
      <c r="F24" s="19495">
        <v>0</v>
      </c>
      <c r="G24" s="19496">
        <v>0</v>
      </c>
      <c r="H24" s="19497" t="s">
        <v>655</v>
      </c>
      <c r="I24" s="19498"/>
      <c r="J24" s="19499"/>
      <c r="K24" s="19500"/>
    </row>
    <row r="25" ht="24" customHeight="1">
      <c r="A25" s="19501"/>
      <c r="B25" s="19502"/>
      <c r="C25" s="19503" t="s">
        <v>734</v>
      </c>
      <c r="D25" s="7442">
        <f>D24-D23</f>
        <v>0</v>
      </c>
      <c r="E25" s="19504"/>
      <c r="F25" s="19505"/>
      <c r="G25" s="19506"/>
      <c r="H25" s="19507"/>
      <c r="I25" s="19508"/>
      <c r="J25" s="19509"/>
      <c r="K25" s="19510"/>
    </row>
    <row r="26" ht="24" customHeight="1">
      <c r="A26" s="19511"/>
      <c r="B26" s="19512"/>
      <c r="C26" s="19513" t="s">
        <v>735</v>
      </c>
      <c r="D26" s="7442">
        <f>IF(D23=0,0,D24/D23-1)*100</f>
        <v>0</v>
      </c>
      <c r="E26" s="19514" t="s">
        <v>654</v>
      </c>
      <c r="F26" s="19515">
        <v>5</v>
      </c>
      <c r="G26" s="19516">
        <v>20</v>
      </c>
      <c r="H26" s="19517" t="s">
        <v>655</v>
      </c>
      <c r="I26" s="19518"/>
      <c r="J26" s="19519"/>
      <c r="K26" s="19520"/>
    </row>
    <row r="27" ht="24" customHeight="1">
      <c r="A27" s="19521" t="s">
        <v>1206</v>
      </c>
      <c r="B27" s="19522" t="s">
        <v>1207</v>
      </c>
      <c r="C27" s="19523" t="s">
        <v>662</v>
      </c>
      <c r="D27" s="7442">
        <f>(D15-D19)-D23</f>
        <v>0</v>
      </c>
      <c r="E27" s="19524" t="s">
        <v>654</v>
      </c>
      <c r="F27" s="19525">
        <v>0</v>
      </c>
      <c r="G27" s="19526">
        <v>0</v>
      </c>
      <c r="H27" s="19527" t="s">
        <v>655</v>
      </c>
      <c r="I27" s="19528"/>
      <c r="J27" s="19529"/>
      <c r="K27" s="19530"/>
    </row>
    <row r="28" ht="24" customHeight="1">
      <c r="A28" s="19531"/>
      <c r="B28" s="19532"/>
      <c r="C28" s="19533" t="s">
        <v>81</v>
      </c>
      <c r="D28" s="7941">
        <f>(D16-D20)-D24</f>
        <v>0</v>
      </c>
      <c r="E28" s="19534" t="s">
        <v>654</v>
      </c>
      <c r="F28" s="19535">
        <v>0</v>
      </c>
      <c r="G28" s="19536">
        <v>0</v>
      </c>
      <c r="H28" s="19537" t="s">
        <v>655</v>
      </c>
      <c r="I28" s="19538"/>
      <c r="J28" s="19539"/>
      <c r="K28" s="19540"/>
    </row>
    <row r="29" ht="24" customHeight="1">
      <c r="A29" s="19541" t="s">
        <v>1208</v>
      </c>
      <c r="B29" s="19542" t="s">
        <v>737</v>
      </c>
      <c r="C29" s="19543" t="s">
        <v>662</v>
      </c>
      <c r="D29" s="8674">
        <v>0</v>
      </c>
      <c r="E29" s="19544"/>
      <c r="F29" s="19545"/>
      <c r="G29" s="19546"/>
      <c r="H29" s="19547"/>
      <c r="I29" s="19548"/>
      <c r="J29" s="19549"/>
      <c r="K29" s="19550"/>
    </row>
    <row r="30" ht="24" customHeight="1">
      <c r="A30" s="19551"/>
      <c r="B30" s="19552"/>
      <c r="C30" s="19553" t="s">
        <v>81</v>
      </c>
      <c r="D30" s="8674">
        <v>0</v>
      </c>
      <c r="E30" s="19554"/>
      <c r="F30" s="19555"/>
      <c r="G30" s="19556"/>
      <c r="H30" s="19557"/>
      <c r="I30" s="19558"/>
      <c r="J30" s="19559"/>
      <c r="K30" s="19560"/>
    </row>
    <row r="31" ht="24" customHeight="1">
      <c r="A31" s="19561"/>
      <c r="B31" s="19562"/>
      <c r="C31" s="19563" t="s">
        <v>734</v>
      </c>
      <c r="D31" s="8674">
        <f>D30-D29</f>
        <v>0</v>
      </c>
      <c r="E31" s="19564"/>
      <c r="F31" s="19565"/>
      <c r="G31" s="19566"/>
      <c r="H31" s="19567"/>
      <c r="I31" s="19568"/>
      <c r="J31" s="19569"/>
      <c r="K31" s="19570"/>
    </row>
    <row r="32" ht="24" customHeight="1">
      <c r="A32" s="19571"/>
      <c r="B32" s="19572"/>
      <c r="C32" s="19573" t="s">
        <v>735</v>
      </c>
      <c r="D32" s="8674">
        <f>IF(D29=0,0,D30/D29-1)*100</f>
        <v>0</v>
      </c>
      <c r="E32" s="19574"/>
      <c r="F32" s="19575"/>
      <c r="G32" s="19576"/>
      <c r="H32" s="19577"/>
      <c r="I32" s="19578"/>
      <c r="J32" s="19579"/>
      <c r="K32" s="19580"/>
    </row>
    <row r="33" ht="24" customHeight="1">
      <c r="A33" s="19581" t="s">
        <v>1209</v>
      </c>
      <c r="B33" s="19582" t="s">
        <v>737</v>
      </c>
      <c r="C33" s="19583" t="s">
        <v>662</v>
      </c>
      <c r="D33" s="7952">
        <v>0</v>
      </c>
      <c r="E33" s="19584" t="s">
        <v>654</v>
      </c>
      <c r="F33" s="19585">
        <v>0</v>
      </c>
      <c r="G33" s="19586">
        <v>0</v>
      </c>
      <c r="H33" s="19587" t="s">
        <v>655</v>
      </c>
      <c r="I33" s="19588"/>
      <c r="J33" s="19589"/>
      <c r="K33" s="19590"/>
    </row>
    <row r="34" ht="24" customHeight="1">
      <c r="A34" s="19591"/>
      <c r="B34" s="19592"/>
      <c r="C34" s="19593" t="s">
        <v>81</v>
      </c>
      <c r="D34" s="7442">
        <v>0</v>
      </c>
      <c r="E34" s="19594" t="s">
        <v>654</v>
      </c>
      <c r="F34" s="19595">
        <v>0</v>
      </c>
      <c r="G34" s="19596">
        <v>0</v>
      </c>
      <c r="H34" s="19597" t="s">
        <v>655</v>
      </c>
      <c r="I34" s="19598"/>
      <c r="J34" s="19599"/>
      <c r="K34" s="19600"/>
    </row>
    <row r="35" ht="24" customHeight="1">
      <c r="A35" s="19601"/>
      <c r="B35" s="19602"/>
      <c r="C35" s="19603" t="s">
        <v>734</v>
      </c>
      <c r="D35" s="7442">
        <f>D34-D33</f>
        <v>0</v>
      </c>
      <c r="E35" s="19604"/>
      <c r="F35" s="19605"/>
      <c r="G35" s="19606"/>
      <c r="H35" s="19607"/>
      <c r="I35" s="19608"/>
      <c r="J35" s="19609"/>
      <c r="K35" s="19610"/>
    </row>
    <row r="36" ht="24" customHeight="1">
      <c r="A36" s="19611"/>
      <c r="B36" s="19612"/>
      <c r="C36" s="19613" t="s">
        <v>735</v>
      </c>
      <c r="D36" s="7442">
        <f>IF(D33=0,0,D34/D33-1)*100</f>
        <v>0</v>
      </c>
      <c r="E36" s="19614"/>
      <c r="F36" s="19615"/>
      <c r="G36" s="19616"/>
      <c r="H36" s="19617"/>
      <c r="I36" s="19618"/>
      <c r="J36" s="19619"/>
      <c r="K36" s="19620"/>
    </row>
    <row r="37" ht="24" customHeight="1">
      <c r="A37" s="19621" t="s">
        <v>1210</v>
      </c>
      <c r="B37" s="19622" t="s">
        <v>914</v>
      </c>
      <c r="C37" s="19623" t="s">
        <v>767</v>
      </c>
      <c r="D37" s="7442">
        <v>0</v>
      </c>
      <c r="E37" s="19624"/>
      <c r="F37" s="19625"/>
      <c r="G37" s="19626"/>
      <c r="H37" s="19627"/>
      <c r="I37" s="19628"/>
      <c r="J37" s="19629"/>
      <c r="K37" s="19630"/>
    </row>
    <row r="38" ht="24" customHeight="1">
      <c r="A38" s="19631"/>
      <c r="B38" s="19632"/>
      <c r="C38" s="19633" t="s">
        <v>768</v>
      </c>
      <c r="D38" s="7442">
        <v>0</v>
      </c>
      <c r="E38" s="19634"/>
      <c r="F38" s="19635"/>
      <c r="G38" s="19636"/>
      <c r="H38" s="19637"/>
      <c r="I38" s="19638"/>
      <c r="J38" s="19639"/>
      <c r="K38" s="19640"/>
    </row>
    <row r="39" ht="24" customHeight="1">
      <c r="A39" s="19641"/>
      <c r="B39" s="19642"/>
      <c r="C39" s="19643" t="s">
        <v>653</v>
      </c>
      <c r="D39" s="19644">
        <f>D38-D37</f>
        <v>0</v>
      </c>
      <c r="E39" s="19645" t="s">
        <v>654</v>
      </c>
      <c r="F39" s="19646">
        <v>0</v>
      </c>
      <c r="G39" s="19647">
        <v>0</v>
      </c>
      <c r="H39" s="19648" t="s">
        <v>655</v>
      </c>
      <c r="I39" s="19649"/>
      <c r="J39" s="19650"/>
      <c r="K39" s="19651"/>
    </row>
    <row r="40" ht="24" customHeight="1">
      <c r="A40" s="19652"/>
      <c r="B40" s="19653"/>
      <c r="C40" s="19654" t="s">
        <v>769</v>
      </c>
      <c r="D40" s="19655">
        <v>0</v>
      </c>
      <c r="E40" s="19656"/>
      <c r="F40" s="19657"/>
      <c r="G40" s="19658"/>
      <c r="H40" s="19659"/>
      <c r="I40" s="19660"/>
      <c r="J40" s="19661"/>
      <c r="K40" s="19662"/>
    </row>
    <row r="41" ht="24" customHeight="1">
      <c r="A41" s="19663"/>
      <c r="B41" s="19664"/>
      <c r="C41" s="19665" t="s">
        <v>770</v>
      </c>
      <c r="D41" s="7442">
        <v>0</v>
      </c>
      <c r="E41" s="19666"/>
      <c r="F41" s="19667"/>
      <c r="G41" s="19668"/>
      <c r="H41" s="19669"/>
      <c r="I41" s="19670"/>
      <c r="J41" s="19671"/>
      <c r="K41" s="19672"/>
    </row>
    <row r="42" ht="24" customHeight="1">
      <c r="A42" s="19673"/>
      <c r="B42" s="19674"/>
      <c r="C42" s="19675" t="s">
        <v>653</v>
      </c>
      <c r="D42" s="7941">
        <f>D41-D40</f>
        <v>0</v>
      </c>
      <c r="E42" s="19676" t="s">
        <v>654</v>
      </c>
      <c r="F42" s="19677">
        <v>0</v>
      </c>
      <c r="G42" s="19678">
        <v>0</v>
      </c>
      <c r="H42" s="19679" t="s">
        <v>655</v>
      </c>
      <c r="I42" s="19680"/>
      <c r="J42" s="19681"/>
      <c r="K42" s="19682"/>
    </row>
    <row r="43" ht="24" customHeight="1">
      <c r="A43" s="19683" t="s">
        <v>1211</v>
      </c>
      <c r="B43" s="19684" t="s">
        <v>737</v>
      </c>
      <c r="C43" s="19685" t="s">
        <v>662</v>
      </c>
      <c r="D43" s="7952">
        <v>0</v>
      </c>
      <c r="E43" s="19686"/>
      <c r="F43" s="19687"/>
      <c r="G43" s="19688"/>
      <c r="H43" s="19689"/>
      <c r="I43" s="19690"/>
      <c r="J43" s="19691"/>
      <c r="K43" s="19692"/>
    </row>
    <row r="44" ht="24" customHeight="1">
      <c r="A44" s="19693"/>
      <c r="B44" s="19694"/>
      <c r="C44" s="19695" t="s">
        <v>81</v>
      </c>
      <c r="D44" s="7442">
        <v>0</v>
      </c>
      <c r="E44" s="19696"/>
      <c r="F44" s="19697"/>
      <c r="G44" s="19698"/>
      <c r="H44" s="19699"/>
      <c r="I44" s="19700"/>
      <c r="J44" s="19701"/>
      <c r="K44" s="19702"/>
    </row>
    <row r="45" ht="24" customHeight="1">
      <c r="A45" s="19703"/>
      <c r="B45" s="19704"/>
      <c r="C45" s="19705" t="s">
        <v>734</v>
      </c>
      <c r="D45" s="7442">
        <f>D44-D43</f>
        <v>0</v>
      </c>
      <c r="E45" s="19706"/>
      <c r="F45" s="19707"/>
      <c r="G45" s="19708"/>
      <c r="H45" s="19709"/>
      <c r="I45" s="19710"/>
      <c r="J45" s="19711"/>
      <c r="K45" s="19712"/>
    </row>
    <row r="46" ht="24" customHeight="1">
      <c r="A46" s="19713"/>
      <c r="B46" s="19714"/>
      <c r="C46" s="19715" t="s">
        <v>735</v>
      </c>
      <c r="D46" s="7442">
        <f>IF(D43=0,0,D44/D43-1)*100</f>
        <v>0</v>
      </c>
      <c r="E46" s="19716"/>
      <c r="F46" s="19717"/>
      <c r="G46" s="19718"/>
      <c r="H46" s="19719"/>
      <c r="I46" s="19720"/>
      <c r="J46" s="19721"/>
      <c r="K46" s="19722"/>
    </row>
    <row r="47" ht="24" customHeight="1">
      <c r="A47" s="19723" t="s">
        <v>1212</v>
      </c>
      <c r="B47" s="19724" t="s">
        <v>776</v>
      </c>
      <c r="C47" s="19725" t="s">
        <v>662</v>
      </c>
      <c r="D47" s="7442">
        <v>0</v>
      </c>
      <c r="E47" s="19726" t="s">
        <v>654</v>
      </c>
      <c r="F47" s="19727">
        <v>0.35</v>
      </c>
      <c r="G47" s="19728">
        <v>4</v>
      </c>
      <c r="H47" s="19729" t="s">
        <v>655</v>
      </c>
      <c r="I47" s="19730"/>
      <c r="J47" s="19731"/>
      <c r="K47" s="19732"/>
    </row>
    <row r="48" ht="24" customHeight="1">
      <c r="A48" s="19733"/>
      <c r="B48" s="19734"/>
      <c r="C48" s="19735" t="s">
        <v>81</v>
      </c>
      <c r="D48" s="7442">
        <v>0</v>
      </c>
      <c r="E48" s="19736" t="s">
        <v>654</v>
      </c>
      <c r="F48" s="19737">
        <v>0.35</v>
      </c>
      <c r="G48" s="19738">
        <v>4</v>
      </c>
      <c r="H48" s="19739" t="s">
        <v>655</v>
      </c>
      <c r="I48" s="19740"/>
      <c r="J48" s="19741"/>
      <c r="K48" s="19742"/>
    </row>
    <row r="49" ht="24" customHeight="1">
      <c r="A49" s="19743"/>
      <c r="B49" s="19744"/>
      <c r="C49" s="19745" t="s">
        <v>734</v>
      </c>
      <c r="D49" s="7442">
        <f>D48-D47</f>
        <v>0</v>
      </c>
      <c r="E49" s="19746"/>
      <c r="F49" s="19747"/>
      <c r="G49" s="19748"/>
      <c r="H49" s="19749"/>
      <c r="I49" s="19750"/>
      <c r="J49" s="19751"/>
      <c r="K49" s="19752"/>
    </row>
    <row r="50" ht="24" customHeight="1">
      <c r="A50" s="19753" t="s">
        <v>996</v>
      </c>
      <c r="B50" s="19754" t="s">
        <v>778</v>
      </c>
      <c r="C50" s="19755" t="s">
        <v>662</v>
      </c>
      <c r="D50" s="7442">
        <v>0</v>
      </c>
      <c r="E50" s="19756" t="s">
        <v>654</v>
      </c>
      <c r="F50" s="19757">
        <v>0</v>
      </c>
      <c r="G50" s="19758">
        <v>0</v>
      </c>
      <c r="H50" s="19759" t="s">
        <v>655</v>
      </c>
      <c r="I50" s="19760"/>
      <c r="J50" s="19761"/>
      <c r="K50" s="19762"/>
    </row>
    <row r="51" ht="24" customHeight="1">
      <c r="A51" s="19763"/>
      <c r="B51" s="19764"/>
      <c r="C51" s="19765" t="s">
        <v>81</v>
      </c>
      <c r="D51" s="7442">
        <v>0</v>
      </c>
      <c r="E51" s="19766" t="s">
        <v>654</v>
      </c>
      <c r="F51" s="19767">
        <v>0</v>
      </c>
      <c r="G51" s="19768">
        <v>0</v>
      </c>
      <c r="H51" s="19769" t="s">
        <v>655</v>
      </c>
      <c r="I51" s="19770"/>
      <c r="J51" s="19771"/>
      <c r="K51" s="19772"/>
    </row>
    <row r="52" ht="24" customHeight="1">
      <c r="A52" s="19773"/>
      <c r="B52" s="19774"/>
      <c r="C52" s="19775" t="s">
        <v>734</v>
      </c>
      <c r="D52" s="7442">
        <f>D51-D50</f>
        <v>0</v>
      </c>
      <c r="E52" s="19776"/>
      <c r="F52" s="19777"/>
      <c r="G52" s="19778"/>
      <c r="H52" s="19779"/>
      <c r="I52" s="19780"/>
      <c r="J52" s="19781"/>
      <c r="K52" s="19782"/>
    </row>
    <row r="53" ht="24" customHeight="1">
      <c r="A53" s="19783"/>
      <c r="B53" s="19784"/>
      <c r="C53" s="19785" t="s">
        <v>735</v>
      </c>
      <c r="D53" s="7442">
        <f>IF(D50=0,0,D51/D50-1)*100</f>
        <v>0</v>
      </c>
      <c r="E53" s="19786"/>
      <c r="F53" s="19787"/>
      <c r="G53" s="19788"/>
      <c r="H53" s="19789"/>
      <c r="I53" s="19790"/>
      <c r="J53" s="19791"/>
      <c r="K53" s="19792"/>
    </row>
    <row r="54" ht="24" customHeight="1">
      <c r="A54" s="19793" t="s">
        <v>997</v>
      </c>
      <c r="B54" s="19794" t="s">
        <v>780</v>
      </c>
      <c r="C54" s="19795" t="s">
        <v>662</v>
      </c>
      <c r="D54" s="7442">
        <v>0</v>
      </c>
      <c r="E54" s="19796" t="s">
        <v>654</v>
      </c>
      <c r="F54" s="19797">
        <v>0</v>
      </c>
      <c r="G54" s="19798">
        <v>0</v>
      </c>
      <c r="H54" s="19799" t="s">
        <v>655</v>
      </c>
      <c r="I54" s="19800"/>
      <c r="J54" s="19801"/>
      <c r="K54" s="19802"/>
    </row>
    <row r="55" ht="24" customHeight="1">
      <c r="A55" s="19803"/>
      <c r="B55" s="19804"/>
      <c r="C55" s="19805" t="s">
        <v>81</v>
      </c>
      <c r="D55" s="7442">
        <v>0</v>
      </c>
      <c r="E55" s="19806" t="s">
        <v>654</v>
      </c>
      <c r="F55" s="19807">
        <v>0</v>
      </c>
      <c r="G55" s="19808">
        <v>0</v>
      </c>
      <c r="H55" s="19809" t="s">
        <v>655</v>
      </c>
      <c r="I55" s="19810"/>
      <c r="J55" s="19811"/>
      <c r="K55" s="19812"/>
    </row>
    <row r="56" ht="24" customHeight="1">
      <c r="A56" s="19813" t="s">
        <v>919</v>
      </c>
      <c r="B56" s="19814"/>
      <c r="C56" s="19815"/>
      <c r="D56" s="19816"/>
      <c r="E56" s="19817"/>
      <c r="F56" s="19818"/>
      <c r="G56" s="19819"/>
      <c r="H56" s="19820"/>
      <c r="I56" s="19821"/>
      <c r="J56" s="19822"/>
      <c r="K56" s="19823"/>
    </row>
    <row r="57" ht="24" customHeight="1">
      <c r="A57" s="19824" t="s">
        <v>998</v>
      </c>
      <c r="B57" s="19825" t="s">
        <v>733</v>
      </c>
      <c r="C57" s="19826" t="s">
        <v>662</v>
      </c>
      <c r="D57" s="7442">
        <v>0</v>
      </c>
      <c r="E57" s="19827"/>
      <c r="F57" s="19828"/>
      <c r="G57" s="19829"/>
      <c r="H57" s="19830"/>
      <c r="I57" s="19831"/>
      <c r="J57" s="19832"/>
      <c r="K57" s="19833"/>
    </row>
    <row r="58" ht="24" customHeight="1">
      <c r="A58" s="19834"/>
      <c r="B58" s="19835"/>
      <c r="C58" s="19836" t="s">
        <v>81</v>
      </c>
      <c r="D58" s="7442">
        <v>0</v>
      </c>
      <c r="E58" s="19837"/>
      <c r="F58" s="19838"/>
      <c r="G58" s="19839"/>
      <c r="H58" s="19840"/>
      <c r="I58" s="19841"/>
      <c r="J58" s="19842"/>
      <c r="K58" s="19843"/>
    </row>
    <row r="59" ht="24" customHeight="1">
      <c r="A59" s="19844"/>
      <c r="B59" s="19845"/>
      <c r="C59" s="19846" t="s">
        <v>734</v>
      </c>
      <c r="D59" s="7442">
        <f>D58-D57</f>
        <v>0</v>
      </c>
      <c r="E59" s="19847"/>
      <c r="F59" s="19848"/>
      <c r="G59" s="19849"/>
      <c r="H59" s="19850"/>
      <c r="I59" s="19851"/>
      <c r="J59" s="19852"/>
      <c r="K59" s="19853"/>
    </row>
    <row r="60" ht="24" customHeight="1">
      <c r="A60" s="19854"/>
      <c r="B60" s="19855"/>
      <c r="C60" s="19856" t="s">
        <v>735</v>
      </c>
      <c r="D60" s="7442">
        <f>IF(D57=0,0,D58/D57-1)*100</f>
        <v>0</v>
      </c>
      <c r="E60" s="19857" t="s">
        <v>654</v>
      </c>
      <c r="F60" s="19858">
        <v>0</v>
      </c>
      <c r="G60" s="19859">
        <v>20</v>
      </c>
      <c r="H60" s="19860" t="s">
        <v>655</v>
      </c>
      <c r="I60" s="19861"/>
      <c r="J60" s="19862"/>
      <c r="K60" s="19863"/>
    </row>
    <row r="61" ht="24" customHeight="1">
      <c r="A61" s="19864" t="s">
        <v>1213</v>
      </c>
      <c r="B61" s="19865" t="s">
        <v>737</v>
      </c>
      <c r="C61" s="19866" t="s">
        <v>662</v>
      </c>
      <c r="D61" s="7442">
        <v>0</v>
      </c>
      <c r="E61" s="19867"/>
      <c r="F61" s="19868"/>
      <c r="G61" s="19869"/>
      <c r="H61" s="19870"/>
      <c r="I61" s="19871"/>
      <c r="J61" s="19872"/>
      <c r="K61" s="19873"/>
    </row>
    <row r="62" ht="24" customHeight="1">
      <c r="A62" s="19874"/>
      <c r="B62" s="19875"/>
      <c r="C62" s="19876" t="s">
        <v>81</v>
      </c>
      <c r="D62" s="7442">
        <v>0</v>
      </c>
      <c r="E62" s="19877"/>
      <c r="F62" s="19878"/>
      <c r="G62" s="19879"/>
      <c r="H62" s="19880"/>
      <c r="I62" s="19881"/>
      <c r="J62" s="19882"/>
      <c r="K62" s="19883"/>
    </row>
    <row r="63" ht="24" customHeight="1">
      <c r="A63" s="19884"/>
      <c r="B63" s="19885"/>
      <c r="C63" s="19886" t="s">
        <v>734</v>
      </c>
      <c r="D63" s="7442">
        <f>D62-D61</f>
        <v>0</v>
      </c>
      <c r="E63" s="19887"/>
      <c r="F63" s="19888"/>
      <c r="G63" s="19889"/>
      <c r="H63" s="19890"/>
      <c r="I63" s="19891"/>
      <c r="J63" s="19892"/>
      <c r="K63" s="19893"/>
    </row>
    <row r="64" ht="24" customHeight="1">
      <c r="A64" s="19894"/>
      <c r="B64" s="19895"/>
      <c r="C64" s="19896" t="s">
        <v>735</v>
      </c>
      <c r="D64" s="7442">
        <f>IF(D61=0,0,D62/D61-1)*100</f>
        <v>0</v>
      </c>
      <c r="E64" s="19897" t="s">
        <v>654</v>
      </c>
      <c r="F64" s="19898">
        <v>0</v>
      </c>
      <c r="G64" s="19899">
        <v>20</v>
      </c>
      <c r="H64" s="19900" t="s">
        <v>655</v>
      </c>
      <c r="I64" s="19901"/>
      <c r="J64" s="19902"/>
      <c r="K64" s="19903"/>
    </row>
    <row r="65" ht="24" customHeight="1">
      <c r="A65" s="19904" t="s">
        <v>1214</v>
      </c>
      <c r="B65" s="19905" t="s">
        <v>1215</v>
      </c>
      <c r="C65" s="19906" t="s">
        <v>662</v>
      </c>
      <c r="D65" s="7442">
        <v>0</v>
      </c>
      <c r="E65" s="19907" t="s">
        <v>654</v>
      </c>
      <c r="F65" s="19908">
        <v>20000</v>
      </c>
      <c r="G65" s="19909">
        <v>150000</v>
      </c>
      <c r="H65" s="19910" t="s">
        <v>655</v>
      </c>
      <c r="I65" s="19911"/>
      <c r="J65" s="19912"/>
      <c r="K65" s="19913"/>
    </row>
    <row r="66" ht="24" customHeight="1">
      <c r="A66" s="19914"/>
      <c r="B66" s="19915"/>
      <c r="C66" s="19916" t="s">
        <v>81</v>
      </c>
      <c r="D66" s="7442">
        <v>0</v>
      </c>
      <c r="E66" s="19917" t="s">
        <v>654</v>
      </c>
      <c r="F66" s="19918">
        <v>20000</v>
      </c>
      <c r="G66" s="19919">
        <v>150000</v>
      </c>
      <c r="H66" s="19920" t="s">
        <v>655</v>
      </c>
      <c r="I66" s="19921"/>
      <c r="J66" s="19922"/>
      <c r="K66" s="19923"/>
    </row>
    <row r="67" ht="24" customHeight="1">
      <c r="A67" s="19924"/>
      <c r="B67" s="19925"/>
      <c r="C67" s="19926" t="s">
        <v>734</v>
      </c>
      <c r="D67" s="7442">
        <f>D66-D65</f>
        <v>0</v>
      </c>
      <c r="E67" s="19927"/>
      <c r="F67" s="19928"/>
      <c r="G67" s="19929"/>
      <c r="H67" s="19930"/>
      <c r="I67" s="19931"/>
      <c r="J67" s="19932"/>
      <c r="K67" s="19933"/>
    </row>
    <row r="68" ht="24" customHeight="1">
      <c r="A68" s="19934"/>
      <c r="B68" s="19935"/>
      <c r="C68" s="19936" t="s">
        <v>735</v>
      </c>
      <c r="D68" s="7442">
        <f>IF(D65=0,0,D66/D65-1)*100</f>
        <v>0</v>
      </c>
      <c r="E68" s="19937" t="s">
        <v>654</v>
      </c>
      <c r="F68" s="19938">
        <v>-5</v>
      </c>
      <c r="G68" s="19939">
        <v>20</v>
      </c>
      <c r="H68" s="19940" t="s">
        <v>655</v>
      </c>
      <c r="I68" s="19941"/>
      <c r="J68" s="19942"/>
      <c r="K68" s="19943"/>
    </row>
    <row r="69" ht="24" customHeight="1">
      <c r="A69" s="19944" t="s">
        <v>1216</v>
      </c>
      <c r="B69" s="19945" t="s">
        <v>1217</v>
      </c>
      <c r="C69" s="19946" t="s">
        <v>662</v>
      </c>
      <c r="D69" s="7442">
        <v>0</v>
      </c>
      <c r="E69" s="19947"/>
      <c r="F69" s="19948"/>
      <c r="G69" s="19949"/>
      <c r="H69" s="19950"/>
      <c r="I69" s="19951"/>
      <c r="J69" s="19952"/>
      <c r="K69" s="19953"/>
    </row>
    <row r="70" ht="24" customHeight="1">
      <c r="A70" s="19954"/>
      <c r="B70" s="19955"/>
      <c r="C70" s="19956" t="s">
        <v>81</v>
      </c>
      <c r="D70" s="7442">
        <v>0</v>
      </c>
      <c r="E70" s="19957"/>
      <c r="F70" s="19958"/>
      <c r="G70" s="19959"/>
      <c r="H70" s="19960"/>
      <c r="I70" s="19961"/>
      <c r="J70" s="19962"/>
      <c r="K70" s="19963"/>
    </row>
    <row r="71" ht="24" customHeight="1">
      <c r="A71" s="19964"/>
      <c r="B71" s="19965"/>
      <c r="C71" s="19966" t="s">
        <v>734</v>
      </c>
      <c r="D71" s="7442">
        <f>D70-D69</f>
        <v>0</v>
      </c>
      <c r="E71" s="19967"/>
      <c r="F71" s="19968"/>
      <c r="G71" s="19969"/>
      <c r="H71" s="19970"/>
      <c r="I71" s="19971"/>
      <c r="J71" s="19972"/>
      <c r="K71" s="19973"/>
    </row>
    <row r="72" ht="24" customHeight="1">
      <c r="A72" s="19974"/>
      <c r="B72" s="19975"/>
      <c r="C72" s="19976" t="s">
        <v>735</v>
      </c>
      <c r="D72" s="7442">
        <f>IF(D69=0,0,D70/D69-1)*100</f>
        <v>0</v>
      </c>
      <c r="E72" s="19977" t="s">
        <v>654</v>
      </c>
      <c r="F72" s="19978">
        <v>0</v>
      </c>
      <c r="G72" s="19979">
        <v>20</v>
      </c>
      <c r="H72" s="19980" t="s">
        <v>655</v>
      </c>
      <c r="I72" s="19981"/>
      <c r="J72" s="19982"/>
      <c r="K72" s="19983"/>
    </row>
    <row r="73" ht="24" customHeight="1">
      <c r="A73" s="19984" t="s">
        <v>1218</v>
      </c>
      <c r="B73" s="19985" t="s">
        <v>1219</v>
      </c>
      <c r="C73" s="19986" t="s">
        <v>662</v>
      </c>
      <c r="D73" s="7442">
        <f>IF(D111=0,0,D69/D111)</f>
        <v>0</v>
      </c>
      <c r="E73" s="19987"/>
      <c r="F73" s="19988"/>
      <c r="G73" s="19989"/>
      <c r="H73" s="19990"/>
      <c r="I73" s="19991"/>
      <c r="J73" s="19992"/>
      <c r="K73" s="19993"/>
    </row>
    <row r="74" ht="24" customHeight="1">
      <c r="A74" s="19994"/>
      <c r="B74" s="19995"/>
      <c r="C74" s="19996" t="s">
        <v>81</v>
      </c>
      <c r="D74" s="7442">
        <f>IF(D112=0,0,D70/D112)</f>
        <v>0</v>
      </c>
      <c r="E74" s="19997"/>
      <c r="F74" s="19998"/>
      <c r="G74" s="19999"/>
      <c r="H74" s="20000"/>
      <c r="I74" s="20001"/>
      <c r="J74" s="20002"/>
      <c r="K74" s="20003"/>
    </row>
    <row r="75" ht="24" customHeight="1">
      <c r="A75" s="20004"/>
      <c r="B75" s="20005"/>
      <c r="C75" s="20006" t="s">
        <v>734</v>
      </c>
      <c r="D75" s="7442">
        <f>D74-D73</f>
        <v>0</v>
      </c>
      <c r="E75" s="20007"/>
      <c r="F75" s="20008"/>
      <c r="G75" s="20009"/>
      <c r="H75" s="20010"/>
      <c r="I75" s="20011"/>
      <c r="J75" s="20012"/>
      <c r="K75" s="20013"/>
    </row>
    <row r="76" ht="24" customHeight="1">
      <c r="A76" s="20014"/>
      <c r="B76" s="20015"/>
      <c r="C76" s="20016" t="s">
        <v>735</v>
      </c>
      <c r="D76" s="7442">
        <f>IF(D73=0,0,D75/D73)*100</f>
        <v>0</v>
      </c>
      <c r="E76" s="20017" t="s">
        <v>654</v>
      </c>
      <c r="F76" s="20018">
        <v>0</v>
      </c>
      <c r="G76" s="20019">
        <v>15</v>
      </c>
      <c r="H76" s="20020" t="s">
        <v>655</v>
      </c>
      <c r="I76" s="20021"/>
      <c r="J76" s="20022"/>
      <c r="K76" s="20023"/>
    </row>
    <row r="77" ht="24" customHeight="1">
      <c r="A77" s="20024" t="s">
        <v>1220</v>
      </c>
      <c r="B77" s="20025" t="s">
        <v>737</v>
      </c>
      <c r="C77" s="20026" t="s">
        <v>662</v>
      </c>
      <c r="D77" s="7442">
        <v>0</v>
      </c>
      <c r="E77" s="20027"/>
      <c r="F77" s="20028"/>
      <c r="G77" s="20029">
        <v>0</v>
      </c>
      <c r="H77" s="20030"/>
      <c r="I77" s="20031"/>
      <c r="J77" s="20032"/>
      <c r="K77" s="20033"/>
    </row>
    <row r="78" ht="24" customHeight="1">
      <c r="A78" s="20034"/>
      <c r="B78" s="20035"/>
      <c r="C78" s="20036" t="s">
        <v>81</v>
      </c>
      <c r="D78" s="7442">
        <v>0</v>
      </c>
      <c r="E78" s="20037"/>
      <c r="F78" s="20038"/>
      <c r="G78" s="20039">
        <v>0</v>
      </c>
      <c r="H78" s="20040"/>
      <c r="I78" s="20041"/>
      <c r="J78" s="20042"/>
      <c r="K78" s="20043"/>
    </row>
    <row r="79" ht="24" customHeight="1">
      <c r="A79" s="20044"/>
      <c r="B79" s="20045"/>
      <c r="C79" s="20046" t="s">
        <v>734</v>
      </c>
      <c r="D79" s="7442">
        <f>D78-D77</f>
        <v>0</v>
      </c>
      <c r="E79" s="20047"/>
      <c r="F79" s="20048"/>
      <c r="G79" s="20049"/>
      <c r="H79" s="20050"/>
      <c r="I79" s="20051"/>
      <c r="J79" s="20052"/>
      <c r="K79" s="20053"/>
    </row>
    <row r="80" ht="24" customHeight="1">
      <c r="A80" s="20054"/>
      <c r="B80" s="20055"/>
      <c r="C80" s="20056" t="s">
        <v>735</v>
      </c>
      <c r="D80" s="7442">
        <f>IF(D77=0,0,D78/D77-1)*100</f>
        <v>0</v>
      </c>
      <c r="E80" s="20057" t="s">
        <v>654</v>
      </c>
      <c r="F80" s="20058">
        <v>-10</v>
      </c>
      <c r="G80" s="20059">
        <v>20</v>
      </c>
      <c r="H80" s="20060" t="s">
        <v>655</v>
      </c>
      <c r="I80" s="20061"/>
      <c r="J80" s="20062"/>
      <c r="K80" s="20063"/>
    </row>
    <row r="81" ht="24" customHeight="1">
      <c r="A81" s="20064" t="s">
        <v>1221</v>
      </c>
      <c r="B81" s="20065" t="s">
        <v>737</v>
      </c>
      <c r="C81" s="20066" t="s">
        <v>662</v>
      </c>
      <c r="D81" s="7442">
        <v>0</v>
      </c>
      <c r="E81" s="20067"/>
      <c r="F81" s="20068"/>
      <c r="G81" s="20069"/>
      <c r="H81" s="20070"/>
      <c r="I81" s="20071"/>
      <c r="J81" s="20072"/>
      <c r="K81" s="20073"/>
    </row>
    <row r="82" ht="24" customHeight="1">
      <c r="A82" s="20074"/>
      <c r="B82" s="20075"/>
      <c r="C82" s="20076" t="s">
        <v>81</v>
      </c>
      <c r="D82" s="7442">
        <v>0</v>
      </c>
      <c r="E82" s="20077"/>
      <c r="F82" s="20078"/>
      <c r="G82" s="20079"/>
      <c r="H82" s="20080"/>
      <c r="I82" s="20081"/>
      <c r="J82" s="20082"/>
      <c r="K82" s="20083"/>
    </row>
    <row r="83" ht="24" customHeight="1">
      <c r="A83" s="20084"/>
      <c r="B83" s="20085"/>
      <c r="C83" s="20086" t="s">
        <v>734</v>
      </c>
      <c r="D83" s="7442">
        <f>D82-D81</f>
        <v>0</v>
      </c>
      <c r="E83" s="20087"/>
      <c r="F83" s="20088"/>
      <c r="G83" s="20089"/>
      <c r="H83" s="20090"/>
      <c r="I83" s="20091"/>
      <c r="J83" s="20092"/>
      <c r="K83" s="20093"/>
    </row>
    <row r="84" ht="24" customHeight="1">
      <c r="A84" s="20094"/>
      <c r="B84" s="20095"/>
      <c r="C84" s="20096" t="s">
        <v>735</v>
      </c>
      <c r="D84" s="7442">
        <f>IF(D81=0,0,D82/D81-1)*100</f>
        <v>0</v>
      </c>
      <c r="E84" s="20097" t="s">
        <v>654</v>
      </c>
      <c r="F84" s="20098">
        <v>0</v>
      </c>
      <c r="G84" s="20099">
        <v>20</v>
      </c>
      <c r="H84" s="20100" t="s">
        <v>655</v>
      </c>
      <c r="I84" s="20101"/>
      <c r="J84" s="20102"/>
      <c r="K84" s="20103"/>
    </row>
    <row r="85" ht="24" customHeight="1">
      <c r="A85" s="20104" t="s">
        <v>1222</v>
      </c>
      <c r="B85" s="20105" t="s">
        <v>797</v>
      </c>
      <c r="C85" s="20106" t="s">
        <v>662</v>
      </c>
      <c r="D85" s="7442">
        <v>0</v>
      </c>
      <c r="E85" s="20107" t="s">
        <v>654</v>
      </c>
      <c r="F85" s="20108">
        <v>0</v>
      </c>
      <c r="G85" s="20109">
        <v>0</v>
      </c>
      <c r="H85" s="20110" t="s">
        <v>655</v>
      </c>
      <c r="I85" s="20111"/>
      <c r="J85" s="20112"/>
      <c r="K85" s="20113"/>
    </row>
    <row r="86" ht="24" customHeight="1">
      <c r="A86" s="20114"/>
      <c r="B86" s="20115"/>
      <c r="C86" s="20116" t="s">
        <v>81</v>
      </c>
      <c r="D86" s="7442">
        <v>0</v>
      </c>
      <c r="E86" s="20117" t="s">
        <v>654</v>
      </c>
      <c r="F86" s="20118">
        <v>0</v>
      </c>
      <c r="G86" s="20119">
        <v>0</v>
      </c>
      <c r="H86" s="20120" t="s">
        <v>655</v>
      </c>
      <c r="I86" s="20121"/>
      <c r="J86" s="20122"/>
      <c r="K86" s="20123"/>
    </row>
    <row r="87" ht="24" customHeight="1">
      <c r="A87" s="20124"/>
      <c r="B87" s="20125"/>
      <c r="C87" s="20126" t="s">
        <v>734</v>
      </c>
      <c r="D87" s="7442">
        <f>D86-D85</f>
        <v>0</v>
      </c>
      <c r="E87" s="20127"/>
      <c r="F87" s="20128"/>
      <c r="G87" s="20129"/>
      <c r="H87" s="20130"/>
      <c r="I87" s="20131"/>
      <c r="J87" s="20132"/>
      <c r="K87" s="20133"/>
    </row>
    <row r="88" ht="24" customHeight="1">
      <c r="A88" s="20134"/>
      <c r="B88" s="20135"/>
      <c r="C88" s="20136" t="s">
        <v>735</v>
      </c>
      <c r="D88" s="7442">
        <f>IF(D85=0,0,D86/D85-1)*100</f>
        <v>0</v>
      </c>
      <c r="E88" s="20137"/>
      <c r="F88" s="20138"/>
      <c r="G88" s="20139"/>
      <c r="H88" s="20140"/>
      <c r="I88" s="20141"/>
      <c r="J88" s="20142"/>
      <c r="K88" s="20143"/>
    </row>
    <row r="89" ht="24" customHeight="1">
      <c r="A89" s="20144" t="s">
        <v>924</v>
      </c>
      <c r="B89" s="20145"/>
      <c r="C89" s="20146"/>
      <c r="D89" s="20147"/>
      <c r="E89" s="20148"/>
      <c r="F89" s="20149"/>
      <c r="G89" s="20150"/>
      <c r="H89" s="20151"/>
      <c r="I89" s="20152"/>
      <c r="J89" s="20153"/>
      <c r="K89" s="20154"/>
    </row>
    <row r="90" ht="24" customHeight="1">
      <c r="A90" s="20155" t="s">
        <v>800</v>
      </c>
      <c r="B90" s="20156" t="s">
        <v>737</v>
      </c>
      <c r="C90" s="20157" t="s">
        <v>662</v>
      </c>
      <c r="D90" s="7442">
        <v>0</v>
      </c>
      <c r="E90" s="20158" t="s">
        <v>654</v>
      </c>
      <c r="F90" s="20159">
        <v>0</v>
      </c>
      <c r="G90" s="20160"/>
      <c r="H90" s="20161" t="s">
        <v>655</v>
      </c>
      <c r="I90" s="20162"/>
      <c r="J90" s="20163"/>
      <c r="K90" s="20164"/>
    </row>
    <row r="91" ht="24" customHeight="1">
      <c r="A91" s="20165"/>
      <c r="B91" s="20166"/>
      <c r="C91" s="20167" t="s">
        <v>81</v>
      </c>
      <c r="D91" s="7442">
        <v>0</v>
      </c>
      <c r="E91" s="20168" t="s">
        <v>654</v>
      </c>
      <c r="F91" s="20169">
        <v>0</v>
      </c>
      <c r="G91" s="20170"/>
      <c r="H91" s="20171" t="s">
        <v>655</v>
      </c>
      <c r="I91" s="20172"/>
      <c r="J91" s="20173"/>
      <c r="K91" s="20174"/>
    </row>
    <row r="92" ht="24" customHeight="1">
      <c r="A92" s="20175"/>
      <c r="B92" s="20176"/>
      <c r="C92" s="20177" t="s">
        <v>734</v>
      </c>
      <c r="D92" s="7442">
        <f>D91-D90</f>
        <v>0</v>
      </c>
      <c r="E92" s="20178"/>
      <c r="F92" s="20179"/>
      <c r="G92" s="20180"/>
      <c r="H92" s="20181"/>
      <c r="I92" s="20182"/>
      <c r="J92" s="20183"/>
      <c r="K92" s="20184"/>
    </row>
    <row r="93" ht="24" customHeight="1">
      <c r="A93" s="20185"/>
      <c r="B93" s="20186"/>
      <c r="C93" s="20187" t="s">
        <v>735</v>
      </c>
      <c r="D93" s="7442">
        <f>IF(D90=0,0,D91/D90-1)*100</f>
        <v>0</v>
      </c>
      <c r="E93" s="20188"/>
      <c r="F93" s="20189"/>
      <c r="G93" s="20190"/>
      <c r="H93" s="20191"/>
      <c r="I93" s="20192"/>
      <c r="J93" s="20193"/>
      <c r="K93" s="20194"/>
    </row>
    <row r="94" ht="24" customHeight="1">
      <c r="A94" s="20195" t="s">
        <v>801</v>
      </c>
      <c r="B94" s="20196" t="s">
        <v>737</v>
      </c>
      <c r="C94" s="20197" t="s">
        <v>662</v>
      </c>
      <c r="D94" s="7442">
        <v>0</v>
      </c>
      <c r="E94" s="20198" t="s">
        <v>654</v>
      </c>
      <c r="F94" s="20199">
        <v>0</v>
      </c>
      <c r="G94" s="20200"/>
      <c r="H94" s="20201" t="s">
        <v>655</v>
      </c>
      <c r="I94" s="20202"/>
      <c r="J94" s="20203"/>
      <c r="K94" s="20204"/>
    </row>
    <row r="95" ht="24" customHeight="1">
      <c r="A95" s="20205"/>
      <c r="B95" s="20206"/>
      <c r="C95" s="20207" t="s">
        <v>81</v>
      </c>
      <c r="D95" s="7442">
        <v>0</v>
      </c>
      <c r="E95" s="20208" t="s">
        <v>654</v>
      </c>
      <c r="F95" s="20209">
        <v>0</v>
      </c>
      <c r="G95" s="20210"/>
      <c r="H95" s="20211" t="s">
        <v>655</v>
      </c>
      <c r="I95" s="20212"/>
      <c r="J95" s="20213"/>
      <c r="K95" s="20214"/>
    </row>
    <row r="96" ht="24" customHeight="1">
      <c r="A96" s="20215"/>
      <c r="B96" s="20216"/>
      <c r="C96" s="20217" t="s">
        <v>734</v>
      </c>
      <c r="D96" s="7442">
        <f>D95-D94</f>
        <v>0</v>
      </c>
      <c r="E96" s="20218"/>
      <c r="F96" s="20219"/>
      <c r="G96" s="20220"/>
      <c r="H96" s="20221"/>
      <c r="I96" s="20222"/>
      <c r="J96" s="20223"/>
      <c r="K96" s="20224"/>
    </row>
    <row r="97" ht="24" customHeight="1">
      <c r="A97" s="20225"/>
      <c r="B97" s="20226"/>
      <c r="C97" s="20227" t="s">
        <v>735</v>
      </c>
      <c r="D97" s="7442">
        <f>IF(D94=0,0,D95/D94-1)*100</f>
        <v>0</v>
      </c>
      <c r="E97" s="20228"/>
      <c r="F97" s="20229"/>
      <c r="G97" s="20230"/>
      <c r="H97" s="20231"/>
      <c r="I97" s="20232"/>
      <c r="J97" s="20233"/>
      <c r="K97" s="20234"/>
    </row>
    <row r="98" ht="24" customHeight="1">
      <c r="A98" s="20235" t="s">
        <v>802</v>
      </c>
      <c r="B98" s="20236" t="s">
        <v>803</v>
      </c>
      <c r="C98" s="20237" t="s">
        <v>662</v>
      </c>
      <c r="D98" s="7442">
        <f>IF(D57=0,0,D94/D57*12)</f>
        <v>0</v>
      </c>
      <c r="E98" s="20238" t="s">
        <v>654</v>
      </c>
      <c r="F98" s="20239">
        <v>6</v>
      </c>
      <c r="G98" s="20240"/>
      <c r="H98" s="20241" t="s">
        <v>655</v>
      </c>
      <c r="I98" s="20242"/>
      <c r="J98" s="20243"/>
      <c r="K98" s="20244"/>
    </row>
    <row r="99" ht="24" customHeight="1">
      <c r="A99" s="20245"/>
      <c r="B99" s="20246"/>
      <c r="C99" s="20247" t="s">
        <v>81</v>
      </c>
      <c r="D99" s="7442">
        <f>IF(D58=0,0,D95/D58*12)</f>
        <v>0</v>
      </c>
      <c r="E99" s="20248" t="s">
        <v>654</v>
      </c>
      <c r="F99" s="20249">
        <v>6</v>
      </c>
      <c r="G99" s="20250"/>
      <c r="H99" s="20251" t="s">
        <v>655</v>
      </c>
      <c r="I99" s="20252"/>
      <c r="J99" s="20253"/>
      <c r="K99" s="20254"/>
    </row>
    <row r="100" ht="24" customHeight="1">
      <c r="A100" s="20255"/>
      <c r="B100" s="20256"/>
      <c r="C100" s="20257" t="s">
        <v>734</v>
      </c>
      <c r="D100" s="7442">
        <f>D99-D98</f>
        <v>0</v>
      </c>
      <c r="E100" s="20258"/>
      <c r="F100" s="20259"/>
      <c r="G100" s="20260"/>
      <c r="H100" s="20261"/>
      <c r="I100" s="20262"/>
      <c r="J100" s="20263"/>
      <c r="K100" s="20264"/>
    </row>
    <row r="101" ht="24" customHeight="1">
      <c r="A101" s="20265"/>
      <c r="B101" s="20266"/>
      <c r="C101" s="20267" t="s">
        <v>735</v>
      </c>
      <c r="D101" s="7442">
        <f>IF(D98=0,0,D99/D98-1)*100</f>
        <v>0</v>
      </c>
      <c r="E101" s="20268"/>
      <c r="F101" s="20269"/>
      <c r="G101" s="20270"/>
      <c r="H101" s="20271"/>
      <c r="I101" s="20272"/>
      <c r="J101" s="20273"/>
      <c r="K101" s="20274"/>
    </row>
    <row r="102" ht="24" customHeight="1">
      <c r="A102" s="20275" t="s">
        <v>928</v>
      </c>
      <c r="B102" s="20276"/>
      <c r="C102" s="20277"/>
      <c r="D102" s="20278"/>
      <c r="E102" s="20279"/>
      <c r="F102" s="20280"/>
      <c r="G102" s="20281"/>
      <c r="H102" s="20282"/>
      <c r="I102" s="20283"/>
      <c r="J102" s="20284"/>
      <c r="K102" s="20285"/>
    </row>
    <row r="103" ht="24" customHeight="1">
      <c r="A103" s="20286" t="s">
        <v>805</v>
      </c>
      <c r="B103" s="20287" t="s">
        <v>737</v>
      </c>
      <c r="C103" s="20288" t="s">
        <v>662</v>
      </c>
      <c r="D103" s="7442">
        <v>0</v>
      </c>
      <c r="E103" s="20289"/>
      <c r="F103" s="20290"/>
      <c r="G103" s="20291"/>
      <c r="H103" s="20292"/>
      <c r="I103" s="20293"/>
      <c r="J103" s="20294"/>
      <c r="K103" s="20295"/>
    </row>
    <row r="104" ht="24" customHeight="1">
      <c r="A104" s="20296"/>
      <c r="B104" s="20297"/>
      <c r="C104" s="20298" t="s">
        <v>81</v>
      </c>
      <c r="D104" s="7442">
        <v>0</v>
      </c>
      <c r="E104" s="20299"/>
      <c r="F104" s="20300"/>
      <c r="G104" s="20301"/>
      <c r="H104" s="20302"/>
      <c r="I104" s="20303"/>
      <c r="J104" s="20304"/>
      <c r="K104" s="20305"/>
    </row>
    <row r="105" ht="24" customHeight="1">
      <c r="A105" s="20306"/>
      <c r="B105" s="20307"/>
      <c r="C105" s="20308" t="s">
        <v>734</v>
      </c>
      <c r="D105" s="7442">
        <f>D104-D103</f>
        <v>0</v>
      </c>
      <c r="E105" s="20309"/>
      <c r="F105" s="20310"/>
      <c r="G105" s="20311"/>
      <c r="H105" s="20312"/>
      <c r="I105" s="20313"/>
      <c r="J105" s="20314"/>
      <c r="K105" s="20315"/>
    </row>
    <row r="106" ht="24" customHeight="1">
      <c r="A106" s="20316"/>
      <c r="B106" s="20317"/>
      <c r="C106" s="20318" t="s">
        <v>735</v>
      </c>
      <c r="D106" s="7941">
        <f>IF(D103=0,0,D104/D103-1)*100</f>
        <v>0</v>
      </c>
      <c r="E106" s="20319" t="s">
        <v>654</v>
      </c>
      <c r="F106" s="20320">
        <v>0</v>
      </c>
      <c r="G106" s="20321">
        <v>10</v>
      </c>
      <c r="H106" s="20322" t="s">
        <v>655</v>
      </c>
      <c r="I106" s="20323"/>
      <c r="J106" s="20324"/>
      <c r="K106" s="20325"/>
    </row>
    <row r="107" ht="24" customHeight="1">
      <c r="A107" s="20326" t="s">
        <v>1223</v>
      </c>
      <c r="B107" s="20327" t="s">
        <v>1224</v>
      </c>
      <c r="C107" s="20328" t="s">
        <v>662</v>
      </c>
      <c r="D107" s="20329">
        <v>0</v>
      </c>
      <c r="E107" s="20330"/>
      <c r="F107" s="20331"/>
      <c r="G107" s="20332"/>
      <c r="H107" s="20333"/>
      <c r="I107" s="20334"/>
      <c r="J107" s="20335"/>
      <c r="K107" s="20336"/>
    </row>
    <row r="108" ht="24" customHeight="1">
      <c r="A108" s="20337"/>
      <c r="B108" s="20338"/>
      <c r="C108" s="20339" t="s">
        <v>81</v>
      </c>
      <c r="D108" s="20340">
        <v>0</v>
      </c>
      <c r="E108" s="20341"/>
      <c r="F108" s="20342"/>
      <c r="G108" s="20343"/>
      <c r="H108" s="20344"/>
      <c r="I108" s="20345"/>
      <c r="J108" s="20346"/>
      <c r="K108" s="20347"/>
    </row>
    <row r="109" ht="24" customHeight="1">
      <c r="A109" s="20348"/>
      <c r="B109" s="20349"/>
      <c r="C109" s="20350" t="s">
        <v>734</v>
      </c>
      <c r="D109" s="7920">
        <f>D108-D107</f>
        <v>0</v>
      </c>
      <c r="E109" s="20351"/>
      <c r="F109" s="20352"/>
      <c r="G109" s="20353"/>
      <c r="H109" s="20354"/>
      <c r="I109" s="20355"/>
      <c r="J109" s="20356"/>
      <c r="K109" s="20357"/>
    </row>
    <row r="110" ht="24" customHeight="1">
      <c r="A110" s="20358"/>
      <c r="B110" s="20359"/>
      <c r="C110" s="20360" t="s">
        <v>735</v>
      </c>
      <c r="D110" s="7941">
        <f>IF(D107=0,0,D109/D107)*100</f>
        <v>0</v>
      </c>
      <c r="E110" s="20361" t="s">
        <v>654</v>
      </c>
      <c r="F110" s="20362">
        <v>0</v>
      </c>
      <c r="G110" s="20363">
        <v>10</v>
      </c>
      <c r="H110" s="20364" t="s">
        <v>655</v>
      </c>
      <c r="I110" s="20365"/>
      <c r="J110" s="20366"/>
      <c r="K110" s="20367"/>
    </row>
    <row r="111" ht="24" customHeight="1">
      <c r="A111" s="20368" t="s">
        <v>1225</v>
      </c>
      <c r="B111" s="20369" t="s">
        <v>1224</v>
      </c>
      <c r="C111" s="20370" t="s">
        <v>662</v>
      </c>
      <c r="D111" s="20371">
        <v>0</v>
      </c>
      <c r="E111" s="20372"/>
      <c r="F111" s="20373"/>
      <c r="G111" s="20374"/>
      <c r="H111" s="20375"/>
      <c r="I111" s="20376"/>
      <c r="J111" s="20377"/>
      <c r="K111" s="20378"/>
    </row>
    <row r="112" ht="24" customHeight="1">
      <c r="A112" s="20379"/>
      <c r="B112" s="20380"/>
      <c r="C112" s="20381" t="s">
        <v>81</v>
      </c>
      <c r="D112" s="20382">
        <v>0</v>
      </c>
      <c r="E112" s="20383"/>
      <c r="F112" s="20384"/>
      <c r="G112" s="20385"/>
      <c r="H112" s="20386"/>
      <c r="I112" s="20387"/>
      <c r="J112" s="20388"/>
      <c r="K112" s="20389"/>
    </row>
    <row r="113" ht="24" customHeight="1">
      <c r="A113" s="20390"/>
      <c r="B113" s="20391"/>
      <c r="C113" s="20392" t="s">
        <v>734</v>
      </c>
      <c r="D113" s="7920">
        <f>D112-D111</f>
        <v>0</v>
      </c>
      <c r="E113" s="20393"/>
      <c r="F113" s="20394"/>
      <c r="G113" s="20395"/>
      <c r="H113" s="20396"/>
      <c r="I113" s="20397"/>
      <c r="J113" s="20398"/>
      <c r="K113" s="20399"/>
    </row>
    <row r="114" ht="24" customHeight="1">
      <c r="A114" s="20400"/>
      <c r="B114" s="20401"/>
      <c r="C114" s="20402" t="s">
        <v>735</v>
      </c>
      <c r="D114" s="7941">
        <f>IF(D111=0,0,D113/D111)*100</f>
        <v>0</v>
      </c>
      <c r="E114" s="20403" t="s">
        <v>654</v>
      </c>
      <c r="F114" s="20404">
        <v>0</v>
      </c>
      <c r="G114" s="20405">
        <v>10</v>
      </c>
      <c r="H114" s="20406" t="s">
        <v>655</v>
      </c>
      <c r="I114" s="20407"/>
      <c r="J114" s="20408"/>
      <c r="K114" s="20409"/>
    </row>
    <row r="115" ht="24" customHeight="1">
      <c r="A115" s="20410" t="s">
        <v>1102</v>
      </c>
      <c r="B115" s="20411" t="s">
        <v>737</v>
      </c>
      <c r="C115" s="20412" t="s">
        <v>662</v>
      </c>
      <c r="D115" s="7952">
        <v>0</v>
      </c>
      <c r="E115" s="20413"/>
      <c r="F115" s="20414"/>
      <c r="G115" s="20415"/>
      <c r="H115" s="20416"/>
      <c r="I115" s="20417"/>
      <c r="J115" s="20418"/>
      <c r="K115" s="20419"/>
    </row>
    <row r="116" ht="24" customHeight="1">
      <c r="A116" s="20420"/>
      <c r="B116" s="20421"/>
      <c r="C116" s="20422" t="s">
        <v>81</v>
      </c>
      <c r="D116" s="7442">
        <v>0</v>
      </c>
      <c r="E116" s="20423"/>
      <c r="F116" s="20424"/>
      <c r="G116" s="20425"/>
      <c r="H116" s="20426"/>
      <c r="I116" s="20427"/>
      <c r="J116" s="20428"/>
      <c r="K116" s="20429"/>
    </row>
    <row r="117" ht="24" customHeight="1">
      <c r="A117" s="20430"/>
      <c r="B117" s="20431"/>
      <c r="C117" s="20432" t="s">
        <v>734</v>
      </c>
      <c r="D117" s="7442">
        <f>D116-D115</f>
        <v>0</v>
      </c>
      <c r="E117" s="20433"/>
      <c r="F117" s="20434"/>
      <c r="G117" s="20435"/>
      <c r="H117" s="20436"/>
      <c r="I117" s="20437"/>
      <c r="J117" s="20438"/>
      <c r="K117" s="20439"/>
    </row>
    <row r="118" ht="24" customHeight="1">
      <c r="A118" s="20440"/>
      <c r="B118" s="20441"/>
      <c r="C118" s="20442" t="s">
        <v>735</v>
      </c>
      <c r="D118" s="7442">
        <f>IF(D115=0,0,D116/D115-1)*100</f>
        <v>0</v>
      </c>
      <c r="E118" s="20443" t="s">
        <v>654</v>
      </c>
      <c r="F118" s="20444">
        <v>0</v>
      </c>
      <c r="G118" s="20445">
        <v>10</v>
      </c>
      <c r="H118" s="20446" t="s">
        <v>655</v>
      </c>
      <c r="I118" s="20447"/>
      <c r="J118" s="20448"/>
      <c r="K118" s="20449"/>
    </row>
    <row r="119" ht="24" customHeight="1">
      <c r="A119" s="20450" t="s">
        <v>1226</v>
      </c>
      <c r="B119" s="20451" t="s">
        <v>1227</v>
      </c>
      <c r="C119" s="20452" t="s">
        <v>662</v>
      </c>
      <c r="D119" s="7442">
        <f>IF(D103-D107-D111=0,0,D115/(D103-D107-D111))*100</f>
        <v>0</v>
      </c>
      <c r="E119" s="20453" t="s">
        <v>654</v>
      </c>
      <c r="F119" s="20454">
        <v>90</v>
      </c>
      <c r="G119" s="20455">
        <v>100</v>
      </c>
      <c r="H119" s="20456" t="s">
        <v>655</v>
      </c>
      <c r="I119" s="20457"/>
      <c r="J119" s="20458"/>
      <c r="K119" s="20459"/>
    </row>
    <row r="120" ht="24" customHeight="1">
      <c r="A120" s="20460"/>
      <c r="B120" s="20461"/>
      <c r="C120" s="20462" t="s">
        <v>81</v>
      </c>
      <c r="D120" s="7941">
        <f>IF(D104-D108-D112=0,0,D116/(D104-D108-D112))*100</f>
        <v>0</v>
      </c>
      <c r="E120" s="20463" t="s">
        <v>654</v>
      </c>
      <c r="F120" s="20464">
        <v>90</v>
      </c>
      <c r="G120" s="20465">
        <v>100</v>
      </c>
      <c r="H120" s="20466" t="s">
        <v>655</v>
      </c>
      <c r="I120" s="20467"/>
      <c r="J120" s="20468"/>
      <c r="K120" s="20469"/>
    </row>
    <row r="121" ht="24" customHeight="1">
      <c r="A121" s="20470" t="s">
        <v>1228</v>
      </c>
      <c r="B121" s="20471" t="s">
        <v>737</v>
      </c>
      <c r="C121" s="20472" t="s">
        <v>662</v>
      </c>
      <c r="D121" s="7952">
        <v>0</v>
      </c>
      <c r="E121" s="20473"/>
      <c r="F121" s="20474"/>
      <c r="G121" s="20475"/>
      <c r="H121" s="20476"/>
      <c r="I121" s="20477"/>
      <c r="J121" s="20478"/>
      <c r="K121" s="20479"/>
    </row>
    <row r="122" ht="24" customHeight="1">
      <c r="A122" s="20480"/>
      <c r="B122" s="20481"/>
      <c r="C122" s="20482" t="s">
        <v>81</v>
      </c>
      <c r="D122" s="7442">
        <v>0</v>
      </c>
      <c r="E122" s="20483"/>
      <c r="F122" s="20484"/>
      <c r="G122" s="20485"/>
      <c r="H122" s="20486"/>
      <c r="I122" s="20487"/>
      <c r="J122" s="20488"/>
      <c r="K122" s="20489"/>
    </row>
    <row r="123" ht="24" customHeight="1">
      <c r="A123" s="20490"/>
      <c r="B123" s="20491"/>
      <c r="C123" s="20492" t="s">
        <v>734</v>
      </c>
      <c r="D123" s="7442">
        <f>D122-D121</f>
        <v>0</v>
      </c>
      <c r="E123" s="20493"/>
      <c r="F123" s="20494"/>
      <c r="G123" s="20495"/>
      <c r="H123" s="20496"/>
      <c r="I123" s="20497"/>
      <c r="J123" s="20498"/>
      <c r="K123" s="20499"/>
    </row>
    <row r="124" ht="24" customHeight="1">
      <c r="A124" s="20500"/>
      <c r="B124" s="20501"/>
      <c r="C124" s="20502" t="s">
        <v>735</v>
      </c>
      <c r="D124" s="7442">
        <f>IF(D121=0,0,D122/D121-1)*100</f>
        <v>0</v>
      </c>
      <c r="E124" s="20503" t="s">
        <v>654</v>
      </c>
      <c r="F124" s="20504">
        <v>-10</v>
      </c>
      <c r="G124" s="20505">
        <v>20</v>
      </c>
      <c r="H124" s="20506" t="s">
        <v>655</v>
      </c>
      <c r="I124" s="20507"/>
      <c r="J124" s="20508"/>
      <c r="K124" s="20509"/>
    </row>
    <row r="125" ht="24" customHeight="1">
      <c r="A125" s="20510" t="s">
        <v>1229</v>
      </c>
      <c r="B125" s="20511" t="s">
        <v>1230</v>
      </c>
      <c r="C125" s="20512" t="s">
        <v>662</v>
      </c>
      <c r="D125" s="7442">
        <f>IF(D103=0,0,D121/D103*100)</f>
        <v>0</v>
      </c>
      <c r="E125" s="20513" t="s">
        <v>654</v>
      </c>
      <c r="F125" s="20514">
        <v>0</v>
      </c>
      <c r="G125" s="20515">
        <v>3</v>
      </c>
      <c r="H125" s="20516" t="s">
        <v>655</v>
      </c>
      <c r="I125" s="20517"/>
      <c r="J125" s="20518"/>
      <c r="K125" s="20519"/>
    </row>
    <row r="126" ht="24" customHeight="1">
      <c r="A126" s="20520"/>
      <c r="B126" s="20521"/>
      <c r="C126" s="20522" t="s">
        <v>81</v>
      </c>
      <c r="D126" s="7941">
        <f>IF(D104=0,0,D122/D104*100)</f>
        <v>0</v>
      </c>
      <c r="E126" s="20523" t="s">
        <v>654</v>
      </c>
      <c r="F126" s="20524">
        <v>0</v>
      </c>
      <c r="G126" s="20525">
        <v>3</v>
      </c>
      <c r="H126" s="20526" t="s">
        <v>655</v>
      </c>
      <c r="I126" s="20527"/>
      <c r="J126" s="20528"/>
      <c r="K126" s="20529"/>
    </row>
    <row r="127" ht="24" customHeight="1">
      <c r="A127" s="20530" t="s">
        <v>1231</v>
      </c>
      <c r="B127" s="20531" t="s">
        <v>1224</v>
      </c>
      <c r="C127" s="20532" t="s">
        <v>662</v>
      </c>
      <c r="D127" s="20533">
        <v>0</v>
      </c>
      <c r="E127" s="20534"/>
      <c r="F127" s="20535"/>
      <c r="G127" s="20536"/>
      <c r="H127" s="20537"/>
      <c r="I127" s="20538"/>
      <c r="J127" s="20539"/>
      <c r="K127" s="20540"/>
    </row>
    <row r="128" ht="24" customHeight="1">
      <c r="A128" s="20541"/>
      <c r="B128" s="20542"/>
      <c r="C128" s="20543" t="s">
        <v>81</v>
      </c>
      <c r="D128" s="20544">
        <v>0</v>
      </c>
      <c r="E128" s="20545"/>
      <c r="F128" s="20546"/>
      <c r="G128" s="20547"/>
      <c r="H128" s="20548"/>
      <c r="I128" s="20549"/>
      <c r="J128" s="20550"/>
      <c r="K128" s="20551"/>
    </row>
    <row r="129" ht="24" customHeight="1">
      <c r="A129" s="20552"/>
      <c r="B129" s="20553"/>
      <c r="C129" s="20554" t="s">
        <v>734</v>
      </c>
      <c r="D129" s="7920">
        <f>D128-D127</f>
        <v>0</v>
      </c>
      <c r="E129" s="20555"/>
      <c r="F129" s="20556"/>
      <c r="G129" s="20557"/>
      <c r="H129" s="20558"/>
      <c r="I129" s="20559"/>
      <c r="J129" s="20560"/>
      <c r="K129" s="20561"/>
    </row>
    <row r="130" ht="24" customHeight="1">
      <c r="A130" s="20562"/>
      <c r="B130" s="20563"/>
      <c r="C130" s="20564" t="s">
        <v>735</v>
      </c>
      <c r="D130" s="7442">
        <f>IF(D127=0,0,D129/D127)*100</f>
        <v>0</v>
      </c>
      <c r="E130" s="20565" t="s">
        <v>654</v>
      </c>
      <c r="F130" s="20566">
        <v>-10</v>
      </c>
      <c r="G130" s="20567">
        <v>20</v>
      </c>
      <c r="H130" s="20568" t="s">
        <v>655</v>
      </c>
      <c r="I130" s="20569"/>
      <c r="J130" s="20570"/>
      <c r="K130" s="20571"/>
    </row>
    <row r="131" ht="24" customHeight="1">
      <c r="A131" s="20572" t="s">
        <v>1232</v>
      </c>
      <c r="B131" s="20573" t="s">
        <v>1233</v>
      </c>
      <c r="C131" s="20574" t="s">
        <v>662</v>
      </c>
      <c r="D131" s="7442">
        <f>IF(D111=0,0,D127/D111)*100</f>
        <v>0</v>
      </c>
      <c r="E131" s="20575" t="s">
        <v>654</v>
      </c>
      <c r="F131" s="20576">
        <v>0</v>
      </c>
      <c r="G131" s="20577">
        <v>3</v>
      </c>
      <c r="H131" s="20578" t="s">
        <v>655</v>
      </c>
      <c r="I131" s="20579"/>
      <c r="J131" s="20580"/>
      <c r="K131" s="20581"/>
    </row>
    <row r="132" ht="24" customHeight="1">
      <c r="A132" s="20582"/>
      <c r="B132" s="20583"/>
      <c r="C132" s="20584" t="s">
        <v>81</v>
      </c>
      <c r="D132" s="7941">
        <f>IF(D112=0,0,D128/D112)*100</f>
        <v>0</v>
      </c>
      <c r="E132" s="20585" t="s">
        <v>654</v>
      </c>
      <c r="F132" s="20586">
        <v>0</v>
      </c>
      <c r="G132" s="20587">
        <v>3</v>
      </c>
      <c r="H132" s="20588" t="s">
        <v>655</v>
      </c>
      <c r="I132" s="20589"/>
      <c r="J132" s="20590"/>
      <c r="K132" s="20591"/>
    </row>
    <row r="133" ht="24" customHeight="1">
      <c r="A133" s="20592" t="s">
        <v>1234</v>
      </c>
      <c r="B133" s="20593" t="s">
        <v>737</v>
      </c>
      <c r="C133" s="20594" t="s">
        <v>662</v>
      </c>
      <c r="D133" s="7952">
        <v>0</v>
      </c>
      <c r="E133" s="20595"/>
      <c r="F133" s="20596"/>
      <c r="G133" s="20597"/>
      <c r="H133" s="20598"/>
      <c r="I133" s="20599"/>
      <c r="J133" s="20600"/>
      <c r="K133" s="20601"/>
    </row>
    <row r="134" ht="24" customHeight="1">
      <c r="A134" s="20602"/>
      <c r="B134" s="20603"/>
      <c r="C134" s="20604" t="s">
        <v>81</v>
      </c>
      <c r="D134" s="7442">
        <v>0</v>
      </c>
      <c r="E134" s="20605"/>
      <c r="F134" s="20606"/>
      <c r="G134" s="20607"/>
      <c r="H134" s="20608"/>
      <c r="I134" s="20609"/>
      <c r="J134" s="20610"/>
      <c r="K134" s="20611"/>
    </row>
    <row r="135" ht="24" customHeight="1">
      <c r="A135" s="20612"/>
      <c r="B135" s="20613"/>
      <c r="C135" s="20614" t="s">
        <v>734</v>
      </c>
      <c r="D135" s="7442">
        <f>D134-D133</f>
        <v>0</v>
      </c>
      <c r="E135" s="20615"/>
      <c r="F135" s="20616"/>
      <c r="G135" s="20617"/>
      <c r="H135" s="20618"/>
      <c r="I135" s="20619"/>
      <c r="J135" s="20620"/>
      <c r="K135" s="20621"/>
    </row>
    <row r="136" ht="24" customHeight="1">
      <c r="A136" s="20622"/>
      <c r="B136" s="20623"/>
      <c r="C136" s="20624" t="s">
        <v>735</v>
      </c>
      <c r="D136" s="7442">
        <f>IF(D133=0,0,D134/D133-1)*100</f>
        <v>0</v>
      </c>
      <c r="E136" s="20625" t="s">
        <v>654</v>
      </c>
      <c r="F136" s="20626">
        <v>5</v>
      </c>
      <c r="G136" s="20627">
        <v>20</v>
      </c>
      <c r="H136" s="20628" t="s">
        <v>655</v>
      </c>
      <c r="I136" s="20629"/>
      <c r="J136" s="20630"/>
      <c r="K136" s="20631"/>
    </row>
    <row r="137" ht="24" customHeight="1">
      <c r="A137" s="20632" t="s">
        <v>1118</v>
      </c>
      <c r="B137" s="20633" t="s">
        <v>838</v>
      </c>
      <c r="C137" s="20634" t="s">
        <v>662</v>
      </c>
      <c r="D137" s="7442">
        <f>IF(D115=0,0,D133/D115)</f>
        <v>0</v>
      </c>
      <c r="E137" s="20635"/>
      <c r="F137" s="20636"/>
      <c r="G137" s="20637"/>
      <c r="H137" s="20638"/>
      <c r="I137" s="20639"/>
      <c r="J137" s="20640"/>
      <c r="K137" s="20641"/>
    </row>
    <row r="138" ht="24" customHeight="1">
      <c r="A138" s="20642"/>
      <c r="B138" s="20643"/>
      <c r="C138" s="20644" t="s">
        <v>81</v>
      </c>
      <c r="D138" s="7442">
        <f>IF(D116=0,0,D134/D116)</f>
        <v>0</v>
      </c>
      <c r="E138" s="20645"/>
      <c r="F138" s="20646"/>
      <c r="G138" s="20647"/>
      <c r="H138" s="20648"/>
      <c r="I138" s="20649"/>
      <c r="J138" s="20650"/>
      <c r="K138" s="20651"/>
    </row>
    <row r="139" ht="24" customHeight="1">
      <c r="A139" s="20652"/>
      <c r="B139" s="20653"/>
      <c r="C139" s="20654" t="s">
        <v>734</v>
      </c>
      <c r="D139" s="7442">
        <f>D138-D137</f>
        <v>0</v>
      </c>
      <c r="E139" s="20655"/>
      <c r="F139" s="20656"/>
      <c r="G139" s="20657"/>
      <c r="H139" s="20658"/>
      <c r="I139" s="20659"/>
      <c r="J139" s="20660"/>
      <c r="K139" s="20661"/>
    </row>
    <row r="140" ht="24" customHeight="1">
      <c r="A140" s="20662"/>
      <c r="B140" s="20663"/>
      <c r="C140" s="20664" t="s">
        <v>735</v>
      </c>
      <c r="D140" s="7442">
        <f>IF(D137=0,0,D138/D137-1)*100</f>
        <v>0</v>
      </c>
      <c r="E140" s="20665" t="s">
        <v>654</v>
      </c>
      <c r="F140" s="20666">
        <v>2</v>
      </c>
      <c r="G140" s="20667">
        <v>15</v>
      </c>
      <c r="H140" s="20668" t="s">
        <v>655</v>
      </c>
      <c r="I140" s="20669"/>
      <c r="J140" s="20670"/>
      <c r="K140" s="20671"/>
    </row>
    <row r="141" ht="24" customHeight="1">
      <c r="A141" s="20672" t="s">
        <v>1119</v>
      </c>
      <c r="B141" s="20673" t="s">
        <v>1235</v>
      </c>
      <c r="C141" s="20674" t="s">
        <v>662</v>
      </c>
      <c r="D141" s="7442">
        <v>0</v>
      </c>
      <c r="E141" s="20675" t="s">
        <v>654</v>
      </c>
      <c r="F141" s="20676">
        <v>60</v>
      </c>
      <c r="G141" s="20677">
        <v>300</v>
      </c>
      <c r="H141" s="20678" t="s">
        <v>655</v>
      </c>
      <c r="I141" s="20679"/>
      <c r="J141" s="20680"/>
      <c r="K141" s="20681"/>
    </row>
    <row r="142" ht="24" customHeight="1">
      <c r="A142" s="20682"/>
      <c r="B142" s="20683"/>
      <c r="C142" s="20684" t="s">
        <v>81</v>
      </c>
      <c r="D142" s="7442">
        <v>0</v>
      </c>
      <c r="E142" s="20685" t="s">
        <v>654</v>
      </c>
      <c r="F142" s="20686">
        <v>60</v>
      </c>
      <c r="G142" s="20687">
        <v>300</v>
      </c>
      <c r="H142" s="20688" t="s">
        <v>655</v>
      </c>
      <c r="I142" s="20689"/>
      <c r="J142" s="20690"/>
      <c r="K142" s="20691"/>
    </row>
    <row r="143" ht="24" customHeight="1">
      <c r="A143" s="20692"/>
      <c r="B143" s="20693"/>
      <c r="C143" s="20694" t="s">
        <v>734</v>
      </c>
      <c r="D143" s="7442">
        <f>D142-D141</f>
        <v>0</v>
      </c>
      <c r="E143" s="20695"/>
      <c r="F143" s="20696"/>
      <c r="G143" s="20697"/>
      <c r="H143" s="20698"/>
      <c r="I143" s="20699"/>
      <c r="J143" s="20700"/>
      <c r="K143" s="20701"/>
    </row>
    <row r="144" ht="24" customHeight="1">
      <c r="A144" s="20702"/>
      <c r="B144" s="20703"/>
      <c r="C144" s="20704" t="s">
        <v>735</v>
      </c>
      <c r="D144" s="7442">
        <f>IF(D141=0,0,D142/D141-1)*100</f>
        <v>0</v>
      </c>
      <c r="E144" s="20705"/>
      <c r="F144" s="20706"/>
      <c r="G144" s="20707"/>
      <c r="H144" s="20708"/>
      <c r="I144" s="20709"/>
      <c r="J144" s="20710"/>
      <c r="K144" s="20711"/>
    </row>
    <row r="145" ht="24" customHeight="1">
      <c r="A145" s="20712" t="s">
        <v>944</v>
      </c>
      <c r="B145" s="20713"/>
      <c r="C145" s="20714"/>
      <c r="D145" s="20715"/>
      <c r="E145" s="20716"/>
      <c r="F145" s="20717"/>
      <c r="G145" s="20718"/>
      <c r="H145" s="20719"/>
      <c r="I145" s="20720"/>
      <c r="J145" s="20721"/>
      <c r="K145" s="20722"/>
    </row>
    <row r="146" ht="24" customHeight="1">
      <c r="A146" s="20723" t="s">
        <v>1121</v>
      </c>
      <c r="B146" s="20724" t="s">
        <v>1236</v>
      </c>
      <c r="C146" s="20725" t="s">
        <v>662</v>
      </c>
      <c r="D146" s="7442">
        <v>0</v>
      </c>
      <c r="E146" s="20726" t="s">
        <v>654</v>
      </c>
      <c r="F146" s="20727">
        <v>0.2</v>
      </c>
      <c r="G146" s="20728">
        <v>1</v>
      </c>
      <c r="H146" s="20729" t="s">
        <v>655</v>
      </c>
      <c r="I146" s="20730"/>
      <c r="J146" s="20731"/>
      <c r="K146" s="20732"/>
    </row>
    <row r="147" ht="24" customHeight="1">
      <c r="A147" s="20733"/>
      <c r="B147" s="20734"/>
      <c r="C147" s="20735" t="s">
        <v>81</v>
      </c>
      <c r="D147" s="7442">
        <v>0</v>
      </c>
      <c r="E147" s="20736" t="s">
        <v>654</v>
      </c>
      <c r="F147" s="20737">
        <v>0.2</v>
      </c>
      <c r="G147" s="20738">
        <v>1</v>
      </c>
      <c r="H147" s="20739" t="s">
        <v>655</v>
      </c>
      <c r="I147" s="20740"/>
      <c r="J147" s="20741"/>
      <c r="K147" s="20742"/>
    </row>
    <row r="148" ht="24" customHeight="1">
      <c r="A148" s="20743"/>
      <c r="B148" s="20744"/>
      <c r="C148" s="20745" t="s">
        <v>734</v>
      </c>
      <c r="D148" s="7442">
        <f>D147-D146</f>
        <v>0</v>
      </c>
      <c r="E148" s="20746"/>
      <c r="F148" s="20747"/>
      <c r="G148" s="20748"/>
      <c r="H148" s="20749"/>
      <c r="I148" s="20750"/>
      <c r="J148" s="20751"/>
      <c r="K148" s="20752"/>
    </row>
    <row r="149" ht="24" customHeight="1">
      <c r="A149" s="20753" t="s">
        <v>1237</v>
      </c>
      <c r="B149" s="20754" t="s">
        <v>1238</v>
      </c>
      <c r="C149" s="20755" t="s">
        <v>662</v>
      </c>
      <c r="D149" s="7442">
        <v>0</v>
      </c>
      <c r="E149" s="20756" t="s">
        <v>654</v>
      </c>
      <c r="F149" s="20757">
        <v>0</v>
      </c>
      <c r="G149" s="20758">
        <v>3</v>
      </c>
      <c r="H149" s="20759" t="s">
        <v>655</v>
      </c>
      <c r="I149" s="20760"/>
      <c r="J149" s="20761"/>
      <c r="K149" s="20762"/>
    </row>
    <row r="150" ht="24" customHeight="1">
      <c r="A150" s="20763"/>
      <c r="B150" s="20764"/>
      <c r="C150" s="20765" t="s">
        <v>81</v>
      </c>
      <c r="D150" s="7442">
        <v>0</v>
      </c>
      <c r="E150" s="20766" t="s">
        <v>654</v>
      </c>
      <c r="F150" s="20767">
        <v>0</v>
      </c>
      <c r="G150" s="20768">
        <v>3</v>
      </c>
      <c r="H150" s="20769" t="s">
        <v>655</v>
      </c>
      <c r="I150" s="20770"/>
      <c r="J150" s="20771"/>
      <c r="K150" s="20772"/>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28"/>
    <mergeCell ref="B27:B28"/>
    <mergeCell ref="A29:A32"/>
    <mergeCell ref="B29:B32"/>
    <mergeCell ref="A33:A36"/>
    <mergeCell ref="B33:B36"/>
    <mergeCell ref="A37:A42"/>
    <mergeCell ref="B37:B42"/>
    <mergeCell ref="A43:A46"/>
    <mergeCell ref="B43:B46"/>
    <mergeCell ref="A47:A49"/>
    <mergeCell ref="B47:B49"/>
    <mergeCell ref="A50:A53"/>
    <mergeCell ref="B50:B53"/>
    <mergeCell ref="A54:A55"/>
    <mergeCell ref="B54:B55"/>
    <mergeCell ref="A56:I56"/>
    <mergeCell ref="A57:A60"/>
    <mergeCell ref="B57:B60"/>
    <mergeCell ref="A61:A64"/>
    <mergeCell ref="B61:B64"/>
    <mergeCell ref="A65:A68"/>
    <mergeCell ref="B65:B68"/>
    <mergeCell ref="A69:A72"/>
    <mergeCell ref="B69:B72"/>
    <mergeCell ref="A73:A76"/>
    <mergeCell ref="B73:B76"/>
    <mergeCell ref="A77:A80"/>
    <mergeCell ref="B77:B80"/>
    <mergeCell ref="A81:A84"/>
    <mergeCell ref="B81:B84"/>
    <mergeCell ref="A85:A88"/>
    <mergeCell ref="B85:B88"/>
    <mergeCell ref="A89:I89"/>
    <mergeCell ref="A90:A93"/>
    <mergeCell ref="B90:B93"/>
    <mergeCell ref="A94:A97"/>
    <mergeCell ref="B94:B97"/>
    <mergeCell ref="A98:A101"/>
    <mergeCell ref="B98:B101"/>
    <mergeCell ref="A102:I102"/>
    <mergeCell ref="A103:A106"/>
    <mergeCell ref="B103:B106"/>
    <mergeCell ref="A107:A110"/>
    <mergeCell ref="B107:B110"/>
    <mergeCell ref="A111:A114"/>
    <mergeCell ref="B111:B114"/>
    <mergeCell ref="A115:A118"/>
    <mergeCell ref="B115:B118"/>
    <mergeCell ref="A119:A120"/>
    <mergeCell ref="B119:B120"/>
    <mergeCell ref="A121:A124"/>
    <mergeCell ref="B121:B124"/>
    <mergeCell ref="A125:A126"/>
    <mergeCell ref="B125:B126"/>
    <mergeCell ref="A127:A130"/>
    <mergeCell ref="B127:B130"/>
    <mergeCell ref="A131:A132"/>
    <mergeCell ref="B131:B132"/>
    <mergeCell ref="A133:A136"/>
    <mergeCell ref="B133:B136"/>
    <mergeCell ref="A137:A140"/>
    <mergeCell ref="B137:B140"/>
    <mergeCell ref="A141:A144"/>
    <mergeCell ref="B141:B144"/>
    <mergeCell ref="A145:I145"/>
    <mergeCell ref="A146:A148"/>
    <mergeCell ref="B146:B148"/>
    <mergeCell ref="A149:A150"/>
    <mergeCell ref="B149:B150"/>
  </mergeCells>
  <pageMargins left="1.18110236220472" right="1.18110236220472" top="1.18110236220472" bottom="1.18110236220472" header="0.51181" footer="0.51181"/>
  <pageSetup paperSize="9" pageOrder="overThenDown" orientation="portrait" errors="blank"/>
</worksheet>
</file>

<file path=xl/worksheets/sheet30.xml><?xml version="1.0" encoding="utf-8"?>
<worksheet xmlns="http://schemas.openxmlformats.org/spreadsheetml/2006/main" xmlns:r="http://schemas.openxmlformats.org/officeDocument/2006/relationships">
  <dimension ref="A1:K147"/>
  <sheetViews>
    <sheetView topLeftCell="A1" zoomScaleNormal="100" zoomScalePageLayoutView="60" workbookViewId="0">
      <pane topLeftCell="F133" activePane="bottomRight" state="frozen"/>
      <selection activeCell="A1" sqref="A1"/>
    </sheetView>
  </sheetViews>
  <sheetFormatPr defaultColWidth="8" defaultRowHeight="14.25"/>
  <cols>
    <col min="1" max="1" width="26.243137254902" style="16"/>
    <col min="2" max="2" width="19.7882352941176" style="16"/>
    <col min="3" max="3" width="35.5647058823529" style="16"/>
    <col min="4" max="4" width="26.8156862745098" style="16"/>
    <col min="5" max="5" width="5.73333333333333" style="16"/>
    <col min="6" max="6" width="9.17647058823529" style="16"/>
    <col min="7" max="7" width="8.74509803921569" style="16"/>
    <col min="8" max="8" width="6.73725490196078" style="16"/>
    <col min="9" max="9" width="30.4039215686274" style="16"/>
    <col min="10" max="10" width="30.4039215686274" style="16"/>
    <col min="11" max="11" width="30.4039215686274" style="16"/>
  </cols>
  <sheetData>
    <row r="1" ht="34.5" customHeight="1">
      <c r="A1" s="20773" t="s">
        <v>1239</v>
      </c>
      <c r="B1" s="20774"/>
      <c r="C1" s="20775"/>
      <c r="D1" s="20776"/>
      <c r="E1" s="20777"/>
      <c r="F1" s="20778"/>
      <c r="G1" s="20779"/>
      <c r="H1" s="20780"/>
      <c r="I1" s="20781"/>
      <c r="J1" s="20782"/>
      <c r="K1" s="20783"/>
    </row>
    <row r="2" ht="9.75" customHeight="1">
      <c r="A2" s="20784" t="s">
        <v>1240</v>
      </c>
      <c r="B2" s="20785"/>
      <c r="C2" s="20786"/>
      <c r="D2" s="20787"/>
      <c r="E2" s="20788"/>
      <c r="F2" s="20789"/>
      <c r="G2" s="20790"/>
      <c r="H2" s="20791"/>
      <c r="I2" s="20792"/>
      <c r="J2" s="20793"/>
      <c r="K2" s="20794"/>
    </row>
    <row r="3" ht="12.75" customHeight="1">
      <c r="A3" s="20795" t="s">
        <v>50</v>
      </c>
      <c r="B3" s="20796"/>
      <c r="C3" s="20797"/>
      <c r="D3" s="20798"/>
      <c r="E3" s="20799"/>
      <c r="F3" s="20800"/>
      <c r="G3" s="20801"/>
      <c r="H3" s="20802"/>
      <c r="I3" s="20803"/>
      <c r="J3" s="20804"/>
      <c r="K3" s="20805" t="s">
        <v>636</v>
      </c>
    </row>
    <row r="4" ht="12" customHeight="1">
      <c r="A4" s="20806" t="s">
        <v>355</v>
      </c>
      <c r="B4" s="20807" t="s">
        <v>637</v>
      </c>
      <c r="C4" s="20808" t="s">
        <v>638</v>
      </c>
      <c r="D4" s="20809" t="s">
        <v>639</v>
      </c>
      <c r="E4" s="20810" t="s">
        <v>640</v>
      </c>
      <c r="F4" s="20811" t="s">
        <v>641</v>
      </c>
      <c r="G4" s="20812"/>
      <c r="H4" s="20813" t="s">
        <v>642</v>
      </c>
      <c r="I4" s="20814" t="s">
        <v>643</v>
      </c>
      <c r="J4" s="20815" t="s">
        <v>644</v>
      </c>
      <c r="K4" s="20816" t="s">
        <v>645</v>
      </c>
    </row>
    <row r="5" ht="11.25" customHeight="1">
      <c r="A5" s="20817"/>
      <c r="B5" s="20818"/>
      <c r="C5" s="20819"/>
      <c r="D5" s="20820"/>
      <c r="E5" s="20821"/>
      <c r="F5" s="20822" t="s">
        <v>646</v>
      </c>
      <c r="G5" s="20823" t="s">
        <v>647</v>
      </c>
      <c r="H5" s="20824"/>
      <c r="I5" s="20825"/>
      <c r="J5" s="20826"/>
      <c r="K5" s="20827"/>
    </row>
    <row r="6" ht="22.5" customHeight="1">
      <c r="A6" s="20828" t="s">
        <v>648</v>
      </c>
      <c r="B6" s="20829"/>
      <c r="C6" s="20830"/>
      <c r="D6" s="20831"/>
      <c r="E6" s="20832"/>
      <c r="F6" s="20833"/>
      <c r="G6" s="20834"/>
      <c r="H6" s="20835"/>
      <c r="I6" s="20836"/>
      <c r="J6" s="20837"/>
      <c r="K6" s="20838"/>
    </row>
    <row r="7" ht="22.5" customHeight="1">
      <c r="A7" s="20839" t="s">
        <v>862</v>
      </c>
      <c r="B7" s="20840" t="s">
        <v>650</v>
      </c>
      <c r="C7" s="20841" t="s">
        <v>651</v>
      </c>
      <c r="D7" s="8674">
        <v>0</v>
      </c>
      <c r="E7" s="20842"/>
      <c r="F7" s="20843"/>
      <c r="G7" s="20844"/>
      <c r="H7" s="20845"/>
      <c r="I7" s="20846"/>
      <c r="J7" s="20847"/>
      <c r="K7" s="20848"/>
    </row>
    <row r="8" ht="22.5" customHeight="1">
      <c r="A8" s="20849"/>
      <c r="B8" s="20850"/>
      <c r="C8" s="20851" t="s">
        <v>652</v>
      </c>
      <c r="D8" s="8674">
        <v>0</v>
      </c>
      <c r="E8" s="20852"/>
      <c r="F8" s="20853"/>
      <c r="G8" s="20854"/>
      <c r="H8" s="20855"/>
      <c r="I8" s="20856"/>
      <c r="J8" s="20857"/>
      <c r="K8" s="20858"/>
    </row>
    <row r="9" ht="22.5" customHeight="1">
      <c r="A9" s="20859"/>
      <c r="B9" s="20860"/>
      <c r="C9" s="20861" t="s">
        <v>653</v>
      </c>
      <c r="D9" s="8674">
        <f>D8-D7</f>
        <v>0</v>
      </c>
      <c r="E9" s="20862" t="s">
        <v>654</v>
      </c>
      <c r="F9" s="20863">
        <v>0</v>
      </c>
      <c r="G9" s="20864">
        <v>0</v>
      </c>
      <c r="H9" s="20865" t="s">
        <v>655</v>
      </c>
      <c r="I9" s="20866"/>
      <c r="J9" s="20867"/>
      <c r="K9" s="20868"/>
    </row>
    <row r="10" ht="22.5" customHeight="1">
      <c r="A10" s="20869" t="s">
        <v>656</v>
      </c>
      <c r="B10" s="20870" t="s">
        <v>657</v>
      </c>
      <c r="C10" s="20871" t="s">
        <v>658</v>
      </c>
      <c r="D10" s="20872">
        <v>0</v>
      </c>
      <c r="E10" s="20873"/>
      <c r="F10" s="20874"/>
      <c r="G10" s="20875"/>
      <c r="H10" s="20876"/>
      <c r="I10" s="20877"/>
      <c r="J10" s="20878"/>
      <c r="K10" s="20879"/>
    </row>
    <row r="11" ht="22.5" customHeight="1">
      <c r="A11" s="20880"/>
      <c r="B11" s="20881"/>
      <c r="C11" s="20882" t="s">
        <v>659</v>
      </c>
      <c r="D11" s="8674">
        <v>0</v>
      </c>
      <c r="E11" s="20883"/>
      <c r="F11" s="20884"/>
      <c r="G11" s="20885"/>
      <c r="H11" s="20886"/>
      <c r="I11" s="20887"/>
      <c r="J11" s="20888"/>
      <c r="K11" s="20889"/>
    </row>
    <row r="12" ht="22.5" customHeight="1">
      <c r="A12" s="20890"/>
      <c r="B12" s="20891"/>
      <c r="C12" s="20892" t="s">
        <v>653</v>
      </c>
      <c r="D12" s="8674">
        <f>D11-D10</f>
        <v>0</v>
      </c>
      <c r="E12" s="20893" t="s">
        <v>654</v>
      </c>
      <c r="F12" s="20894">
        <v>0</v>
      </c>
      <c r="G12" s="20895">
        <v>0</v>
      </c>
      <c r="H12" s="20896" t="s">
        <v>655</v>
      </c>
      <c r="I12" s="20897"/>
      <c r="J12" s="20898"/>
      <c r="K12" s="20899"/>
    </row>
    <row r="13" ht="22.5" customHeight="1">
      <c r="A13" s="20900" t="s">
        <v>677</v>
      </c>
      <c r="B13" s="20901"/>
      <c r="C13" s="20902"/>
      <c r="D13" s="20903"/>
      <c r="E13" s="20904"/>
      <c r="F13" s="20905"/>
      <c r="G13" s="20906"/>
      <c r="H13" s="20907"/>
      <c r="I13" s="20908"/>
      <c r="J13" s="20909"/>
      <c r="K13" s="20910"/>
    </row>
    <row r="14" ht="22.5" customHeight="1">
      <c r="A14" s="20911" t="s">
        <v>1241</v>
      </c>
      <c r="B14" s="20912" t="s">
        <v>737</v>
      </c>
      <c r="C14" s="20913" t="s">
        <v>680</v>
      </c>
      <c r="D14" s="7442">
        <v>0</v>
      </c>
      <c r="E14" s="20914"/>
      <c r="F14" s="20915"/>
      <c r="G14" s="20916"/>
      <c r="H14" s="20917"/>
      <c r="I14" s="20918"/>
      <c r="J14" s="20919"/>
      <c r="K14" s="20920"/>
    </row>
    <row r="15" ht="22.5" customHeight="1">
      <c r="A15" s="20921"/>
      <c r="B15" s="20922"/>
      <c r="C15" s="20923" t="s">
        <v>662</v>
      </c>
      <c r="D15" s="7442">
        <v>0</v>
      </c>
      <c r="E15" s="20924"/>
      <c r="F15" s="20925"/>
      <c r="G15" s="20926"/>
      <c r="H15" s="20927"/>
      <c r="I15" s="20928"/>
      <c r="J15" s="20929"/>
      <c r="K15" s="20930"/>
    </row>
    <row r="16" ht="22.5" customHeight="1">
      <c r="A16" s="20931"/>
      <c r="B16" s="20932"/>
      <c r="C16" s="20933" t="s">
        <v>681</v>
      </c>
      <c r="D16" s="7442">
        <f>IF(D14=0,0,D15/D14)*100</f>
        <v>0</v>
      </c>
      <c r="E16" s="20934" t="s">
        <v>654</v>
      </c>
      <c r="F16" s="20935">
        <v>95</v>
      </c>
      <c r="G16" s="20936">
        <v>105</v>
      </c>
      <c r="H16" s="20937" t="s">
        <v>655</v>
      </c>
      <c r="I16" s="20938"/>
      <c r="J16" s="20939"/>
      <c r="K16" s="20940"/>
    </row>
    <row r="17" ht="22.5" customHeight="1">
      <c r="A17" s="20941" t="s">
        <v>682</v>
      </c>
      <c r="B17" s="20942" t="s">
        <v>737</v>
      </c>
      <c r="C17" s="20943" t="s">
        <v>680</v>
      </c>
      <c r="D17" s="7442">
        <v>0</v>
      </c>
      <c r="E17" s="20944"/>
      <c r="F17" s="20945"/>
      <c r="G17" s="20946"/>
      <c r="H17" s="20947"/>
      <c r="I17" s="20948"/>
      <c r="J17" s="20949"/>
      <c r="K17" s="20950"/>
    </row>
    <row r="18" ht="22.5" customHeight="1">
      <c r="A18" s="20951"/>
      <c r="B18" s="20952"/>
      <c r="C18" s="20953" t="s">
        <v>662</v>
      </c>
      <c r="D18" s="7442">
        <v>0</v>
      </c>
      <c r="E18" s="20954"/>
      <c r="F18" s="20955"/>
      <c r="G18" s="20956"/>
      <c r="H18" s="20957"/>
      <c r="I18" s="20958"/>
      <c r="J18" s="20959"/>
      <c r="K18" s="20960"/>
    </row>
    <row r="19" ht="22.5" customHeight="1">
      <c r="A19" s="20961"/>
      <c r="B19" s="20962"/>
      <c r="C19" s="20963" t="s">
        <v>681</v>
      </c>
      <c r="D19" s="7442">
        <f>IF(D17=0,0,D18/D17)*100</f>
        <v>0</v>
      </c>
      <c r="E19" s="20964" t="s">
        <v>654</v>
      </c>
      <c r="F19" s="20965">
        <v>95</v>
      </c>
      <c r="G19" s="20966">
        <v>105</v>
      </c>
      <c r="H19" s="20967" t="s">
        <v>655</v>
      </c>
      <c r="I19" s="20968"/>
      <c r="J19" s="20969"/>
      <c r="K19" s="20970"/>
    </row>
    <row r="20" ht="22.5" customHeight="1">
      <c r="A20" s="20971" t="s">
        <v>1242</v>
      </c>
      <c r="B20" s="20972" t="s">
        <v>737</v>
      </c>
      <c r="C20" s="20973" t="s">
        <v>680</v>
      </c>
      <c r="D20" s="7442">
        <v>0</v>
      </c>
      <c r="E20" s="20974"/>
      <c r="F20" s="20975"/>
      <c r="G20" s="20976"/>
      <c r="H20" s="20977"/>
      <c r="I20" s="20978"/>
      <c r="J20" s="20979"/>
      <c r="K20" s="20980"/>
    </row>
    <row r="21" ht="22.5" customHeight="1">
      <c r="A21" s="20981"/>
      <c r="B21" s="20982"/>
      <c r="C21" s="20983" t="s">
        <v>662</v>
      </c>
      <c r="D21" s="7442">
        <v>0</v>
      </c>
      <c r="E21" s="20984"/>
      <c r="F21" s="20985"/>
      <c r="G21" s="20986"/>
      <c r="H21" s="20987"/>
      <c r="I21" s="20988"/>
      <c r="J21" s="20989"/>
      <c r="K21" s="20990"/>
    </row>
    <row r="22" ht="22.5" customHeight="1">
      <c r="A22" s="20991"/>
      <c r="B22" s="20992"/>
      <c r="C22" s="20993" t="s">
        <v>681</v>
      </c>
      <c r="D22" s="7442">
        <f>IF(D20=0,0,D21/D20)*100</f>
        <v>0</v>
      </c>
      <c r="E22" s="20994" t="s">
        <v>654</v>
      </c>
      <c r="F22" s="20995">
        <v>95</v>
      </c>
      <c r="G22" s="20996">
        <v>105</v>
      </c>
      <c r="H22" s="20997" t="s">
        <v>655</v>
      </c>
      <c r="I22" s="20998"/>
      <c r="J22" s="20999"/>
      <c r="K22" s="21000"/>
    </row>
    <row r="23" ht="22.5" customHeight="1">
      <c r="A23" s="21001" t="s">
        <v>1243</v>
      </c>
      <c r="B23" s="21002" t="s">
        <v>737</v>
      </c>
      <c r="C23" s="21003" t="s">
        <v>680</v>
      </c>
      <c r="D23" s="7442">
        <v>0</v>
      </c>
      <c r="E23" s="21004"/>
      <c r="F23" s="21005"/>
      <c r="G23" s="21006"/>
      <c r="H23" s="21007"/>
      <c r="I23" s="21008"/>
      <c r="J23" s="21009"/>
      <c r="K23" s="21010"/>
    </row>
    <row r="24" ht="22.5" customHeight="1">
      <c r="A24" s="21011"/>
      <c r="B24" s="21012"/>
      <c r="C24" s="21013" t="s">
        <v>662</v>
      </c>
      <c r="D24" s="7442">
        <v>0</v>
      </c>
      <c r="E24" s="21014"/>
      <c r="F24" s="21015"/>
      <c r="G24" s="21016"/>
      <c r="H24" s="21017"/>
      <c r="I24" s="21018"/>
      <c r="J24" s="21019"/>
      <c r="K24" s="21020"/>
    </row>
    <row r="25" ht="22.5" customHeight="1">
      <c r="A25" s="21021"/>
      <c r="B25" s="21022"/>
      <c r="C25" s="21023" t="s">
        <v>681</v>
      </c>
      <c r="D25" s="7442">
        <f>IF(D23=0,0,D24/D23)*100</f>
        <v>0</v>
      </c>
      <c r="E25" s="21024" t="s">
        <v>654</v>
      </c>
      <c r="F25" s="21025">
        <v>95</v>
      </c>
      <c r="G25" s="21026">
        <v>105</v>
      </c>
      <c r="H25" s="21027" t="s">
        <v>655</v>
      </c>
      <c r="I25" s="21028"/>
      <c r="J25" s="21029"/>
      <c r="K25" s="21030"/>
    </row>
    <row r="26" ht="22.5" customHeight="1">
      <c r="A26" s="21031" t="s">
        <v>1244</v>
      </c>
      <c r="B26" s="21032" t="s">
        <v>737</v>
      </c>
      <c r="C26" s="21033" t="s">
        <v>680</v>
      </c>
      <c r="D26" s="7442">
        <v>0</v>
      </c>
      <c r="E26" s="21034"/>
      <c r="F26" s="21035"/>
      <c r="G26" s="21036"/>
      <c r="H26" s="21037"/>
      <c r="I26" s="21038"/>
      <c r="J26" s="21039"/>
      <c r="K26" s="21040"/>
    </row>
    <row r="27" ht="22.5" customHeight="1">
      <c r="A27" s="21041"/>
      <c r="B27" s="21042"/>
      <c r="C27" s="21043" t="s">
        <v>662</v>
      </c>
      <c r="D27" s="7442">
        <v>0</v>
      </c>
      <c r="E27" s="21044"/>
      <c r="F27" s="21045"/>
      <c r="G27" s="21046"/>
      <c r="H27" s="21047"/>
      <c r="I27" s="21048"/>
      <c r="J27" s="21049"/>
      <c r="K27" s="21050"/>
    </row>
    <row r="28" ht="22.5" customHeight="1">
      <c r="A28" s="21051"/>
      <c r="B28" s="21052"/>
      <c r="C28" s="21053" t="s">
        <v>681</v>
      </c>
      <c r="D28" s="7442">
        <f>IF(D26=0,0,D27/D26)*100</f>
        <v>0</v>
      </c>
      <c r="E28" s="21054" t="s">
        <v>654</v>
      </c>
      <c r="F28" s="21055">
        <v>95</v>
      </c>
      <c r="G28" s="21056">
        <v>105</v>
      </c>
      <c r="H28" s="21057" t="s">
        <v>655</v>
      </c>
      <c r="I28" s="21058"/>
      <c r="J28" s="21059"/>
      <c r="K28" s="21060"/>
    </row>
    <row r="29" ht="22.5" customHeight="1">
      <c r="A29" s="21061" t="s">
        <v>1245</v>
      </c>
      <c r="B29" s="21062" t="s">
        <v>737</v>
      </c>
      <c r="C29" s="21063" t="s">
        <v>680</v>
      </c>
      <c r="D29" s="7442">
        <v>0</v>
      </c>
      <c r="E29" s="21064"/>
      <c r="F29" s="21065"/>
      <c r="G29" s="21066"/>
      <c r="H29" s="21067"/>
      <c r="I29" s="21068"/>
      <c r="J29" s="21069"/>
      <c r="K29" s="21070"/>
    </row>
    <row r="30" ht="22.5" customHeight="1">
      <c r="A30" s="21071"/>
      <c r="B30" s="21072"/>
      <c r="C30" s="21073" t="s">
        <v>662</v>
      </c>
      <c r="D30" s="7442">
        <v>0</v>
      </c>
      <c r="E30" s="21074"/>
      <c r="F30" s="21075"/>
      <c r="G30" s="21076"/>
      <c r="H30" s="21077"/>
      <c r="I30" s="21078"/>
      <c r="J30" s="21079"/>
      <c r="K30" s="21080"/>
    </row>
    <row r="31" ht="22.5" customHeight="1">
      <c r="A31" s="21081"/>
      <c r="B31" s="21082"/>
      <c r="C31" s="21083" t="s">
        <v>681</v>
      </c>
      <c r="D31" s="7442">
        <f>IF(D29=0,0,D30/D29)*100</f>
        <v>0</v>
      </c>
      <c r="E31" s="21084" t="s">
        <v>654</v>
      </c>
      <c r="F31" s="21085">
        <v>95</v>
      </c>
      <c r="G31" s="21086">
        <v>105</v>
      </c>
      <c r="H31" s="21087" t="s">
        <v>655</v>
      </c>
      <c r="I31" s="21088"/>
      <c r="J31" s="21089"/>
      <c r="K31" s="21090"/>
    </row>
    <row r="32" ht="22.5" customHeight="1">
      <c r="A32" s="21091" t="s">
        <v>1246</v>
      </c>
      <c r="B32" s="21092" t="s">
        <v>737</v>
      </c>
      <c r="C32" s="21093" t="s">
        <v>680</v>
      </c>
      <c r="D32" s="7442">
        <v>0</v>
      </c>
      <c r="E32" s="21094"/>
      <c r="F32" s="21095"/>
      <c r="G32" s="21096"/>
      <c r="H32" s="21097"/>
      <c r="I32" s="21098"/>
      <c r="J32" s="21099"/>
      <c r="K32" s="21100"/>
    </row>
    <row r="33" ht="22.5" customHeight="1">
      <c r="A33" s="21101"/>
      <c r="B33" s="21102"/>
      <c r="C33" s="21103" t="s">
        <v>662</v>
      </c>
      <c r="D33" s="7442">
        <v>0</v>
      </c>
      <c r="E33" s="21104"/>
      <c r="F33" s="21105"/>
      <c r="G33" s="21106"/>
      <c r="H33" s="21107"/>
      <c r="I33" s="21108"/>
      <c r="J33" s="21109"/>
      <c r="K33" s="21110"/>
    </row>
    <row r="34" ht="22.5" customHeight="1">
      <c r="A34" s="21111"/>
      <c r="B34" s="21112"/>
      <c r="C34" s="21113" t="s">
        <v>681</v>
      </c>
      <c r="D34" s="7442">
        <f>IF(D32=0,0,D33/D32)*100</f>
        <v>0</v>
      </c>
      <c r="E34" s="21114" t="s">
        <v>654</v>
      </c>
      <c r="F34" s="21115">
        <v>95</v>
      </c>
      <c r="G34" s="21116">
        <v>105</v>
      </c>
      <c r="H34" s="21117" t="s">
        <v>655</v>
      </c>
      <c r="I34" s="21118"/>
      <c r="J34" s="21119"/>
      <c r="K34" s="21120"/>
    </row>
    <row r="35" ht="22.5" customHeight="1">
      <c r="A35" s="21121" t="s">
        <v>1247</v>
      </c>
      <c r="B35" s="21122" t="s">
        <v>737</v>
      </c>
      <c r="C35" s="21123" t="s">
        <v>680</v>
      </c>
      <c r="D35" s="7442">
        <v>0</v>
      </c>
      <c r="E35" s="21124"/>
      <c r="F35" s="21125"/>
      <c r="G35" s="21126"/>
      <c r="H35" s="21127"/>
      <c r="I35" s="21128"/>
      <c r="J35" s="21129"/>
      <c r="K35" s="21130"/>
    </row>
    <row r="36" ht="22.5" customHeight="1">
      <c r="A36" s="21131"/>
      <c r="B36" s="21132"/>
      <c r="C36" s="21133" t="s">
        <v>662</v>
      </c>
      <c r="D36" s="7442">
        <v>0</v>
      </c>
      <c r="E36" s="21134"/>
      <c r="F36" s="21135"/>
      <c r="G36" s="21136"/>
      <c r="H36" s="21137"/>
      <c r="I36" s="21138"/>
      <c r="J36" s="21139"/>
      <c r="K36" s="21140"/>
    </row>
    <row r="37" ht="22.5" customHeight="1">
      <c r="A37" s="21141"/>
      <c r="B37" s="21142"/>
      <c r="C37" s="21143" t="s">
        <v>681</v>
      </c>
      <c r="D37" s="7442">
        <f>IF(D35=0,0,D36/D35)*100</f>
        <v>0</v>
      </c>
      <c r="E37" s="21144" t="s">
        <v>654</v>
      </c>
      <c r="F37" s="21145">
        <v>95</v>
      </c>
      <c r="G37" s="21146">
        <v>105</v>
      </c>
      <c r="H37" s="21147" t="s">
        <v>655</v>
      </c>
      <c r="I37" s="21148"/>
      <c r="J37" s="21149"/>
      <c r="K37" s="21150"/>
    </row>
    <row r="38" ht="22.5" customHeight="1">
      <c r="A38" s="21151" t="s">
        <v>1248</v>
      </c>
      <c r="B38" s="21152" t="s">
        <v>737</v>
      </c>
      <c r="C38" s="21153" t="s">
        <v>680</v>
      </c>
      <c r="D38" s="7442">
        <v>0</v>
      </c>
      <c r="E38" s="21154"/>
      <c r="F38" s="21155"/>
      <c r="G38" s="21156"/>
      <c r="H38" s="21157"/>
      <c r="I38" s="21158"/>
      <c r="J38" s="21159"/>
      <c r="K38" s="21160"/>
    </row>
    <row r="39" ht="22.5" customHeight="1">
      <c r="A39" s="21161"/>
      <c r="B39" s="21162"/>
      <c r="C39" s="21163" t="s">
        <v>662</v>
      </c>
      <c r="D39" s="7442">
        <v>0</v>
      </c>
      <c r="E39" s="21164"/>
      <c r="F39" s="21165"/>
      <c r="G39" s="21166"/>
      <c r="H39" s="21167"/>
      <c r="I39" s="21168"/>
      <c r="J39" s="21169"/>
      <c r="K39" s="21170"/>
    </row>
    <row r="40" ht="22.5" customHeight="1">
      <c r="A40" s="21171"/>
      <c r="B40" s="21172"/>
      <c r="C40" s="21173" t="s">
        <v>681</v>
      </c>
      <c r="D40" s="7442">
        <f>IF(D38=0,0,D39/D38)*100</f>
        <v>0</v>
      </c>
      <c r="E40" s="21174" t="s">
        <v>654</v>
      </c>
      <c r="F40" s="21175">
        <v>95</v>
      </c>
      <c r="G40" s="21176">
        <v>105</v>
      </c>
      <c r="H40" s="21177" t="s">
        <v>655</v>
      </c>
      <c r="I40" s="21178"/>
      <c r="J40" s="21179"/>
      <c r="K40" s="21180"/>
    </row>
    <row r="41" ht="22.5" customHeight="1">
      <c r="A41" s="21181" t="s">
        <v>1249</v>
      </c>
      <c r="B41" s="21182" t="s">
        <v>737</v>
      </c>
      <c r="C41" s="21183" t="s">
        <v>680</v>
      </c>
      <c r="D41" s="7442">
        <v>0</v>
      </c>
      <c r="E41" s="21184"/>
      <c r="F41" s="21185"/>
      <c r="G41" s="21186"/>
      <c r="H41" s="21187"/>
      <c r="I41" s="21188"/>
      <c r="J41" s="21189"/>
      <c r="K41" s="21190"/>
    </row>
    <row r="42" ht="22.5" customHeight="1">
      <c r="A42" s="21191"/>
      <c r="B42" s="21192"/>
      <c r="C42" s="21193" t="s">
        <v>662</v>
      </c>
      <c r="D42" s="7442">
        <v>0</v>
      </c>
      <c r="E42" s="21194"/>
      <c r="F42" s="21195"/>
      <c r="G42" s="21196"/>
      <c r="H42" s="21197"/>
      <c r="I42" s="21198"/>
      <c r="J42" s="21199"/>
      <c r="K42" s="21200"/>
    </row>
    <row r="43" ht="22.5" customHeight="1">
      <c r="A43" s="21201"/>
      <c r="B43" s="21202"/>
      <c r="C43" s="21203" t="s">
        <v>681</v>
      </c>
      <c r="D43" s="7442">
        <f>IF(D41=0,0,D42/D41)*100</f>
        <v>0</v>
      </c>
      <c r="E43" s="21204" t="s">
        <v>654</v>
      </c>
      <c r="F43" s="21205">
        <v>95</v>
      </c>
      <c r="G43" s="21206">
        <v>105</v>
      </c>
      <c r="H43" s="21207" t="s">
        <v>655</v>
      </c>
      <c r="I43" s="21208"/>
      <c r="J43" s="21209"/>
      <c r="K43" s="21210"/>
    </row>
    <row r="44" ht="22.5" customHeight="1">
      <c r="A44" s="21211" t="s">
        <v>685</v>
      </c>
      <c r="B44" s="21212"/>
      <c r="C44" s="21213"/>
      <c r="D44" s="21214"/>
      <c r="E44" s="21215"/>
      <c r="F44" s="21216"/>
      <c r="G44" s="21217"/>
      <c r="H44" s="21218"/>
      <c r="I44" s="21219"/>
      <c r="J44" s="21220"/>
      <c r="K44" s="21221"/>
    </row>
    <row r="45" ht="22.5" customHeight="1">
      <c r="A45" s="21222" t="s">
        <v>1250</v>
      </c>
      <c r="B45" s="21223" t="s">
        <v>737</v>
      </c>
      <c r="C45" s="21224" t="s">
        <v>687</v>
      </c>
      <c r="D45" s="7442">
        <v>0</v>
      </c>
      <c r="E45" s="21225"/>
      <c r="F45" s="21226"/>
      <c r="G45" s="21227"/>
      <c r="H45" s="21228"/>
      <c r="I45" s="21229"/>
      <c r="J45" s="21230"/>
      <c r="K45" s="21231"/>
    </row>
    <row r="46" ht="22.5" customHeight="1">
      <c r="A46" s="21232"/>
      <c r="B46" s="21233"/>
      <c r="C46" s="21234" t="s">
        <v>662</v>
      </c>
      <c r="D46" s="7442">
        <v>0</v>
      </c>
      <c r="E46" s="21235"/>
      <c r="F46" s="21236"/>
      <c r="G46" s="21237"/>
      <c r="H46" s="21238"/>
      <c r="I46" s="21239"/>
      <c r="J46" s="21240"/>
      <c r="K46" s="21241"/>
    </row>
    <row r="47" ht="22.5" customHeight="1">
      <c r="A47" s="21242"/>
      <c r="B47" s="21243"/>
      <c r="C47" s="21244" t="s">
        <v>688</v>
      </c>
      <c r="D47" s="7442">
        <f>IF(D46=0,0,D45/D46*100)</f>
        <v>0</v>
      </c>
      <c r="E47" s="21245" t="s">
        <v>654</v>
      </c>
      <c r="F47" s="21246">
        <v>65</v>
      </c>
      <c r="G47" s="21247">
        <v>80</v>
      </c>
      <c r="H47" s="21248" t="s">
        <v>655</v>
      </c>
      <c r="I47" s="21249"/>
      <c r="J47" s="21250"/>
      <c r="K47" s="21251"/>
    </row>
    <row r="48" ht="22.5" customHeight="1">
      <c r="A48" s="21252" t="s">
        <v>689</v>
      </c>
      <c r="B48" s="21253" t="s">
        <v>737</v>
      </c>
      <c r="C48" s="21254" t="s">
        <v>687</v>
      </c>
      <c r="D48" s="7442">
        <v>0</v>
      </c>
      <c r="E48" s="21255"/>
      <c r="F48" s="21256"/>
      <c r="G48" s="21257"/>
      <c r="H48" s="21258"/>
      <c r="I48" s="21259"/>
      <c r="J48" s="21260"/>
      <c r="K48" s="21261"/>
    </row>
    <row r="49" ht="22.5" customHeight="1">
      <c r="A49" s="21262"/>
      <c r="B49" s="21263"/>
      <c r="C49" s="21264" t="s">
        <v>360</v>
      </c>
      <c r="D49" s="7442">
        <v>0</v>
      </c>
      <c r="E49" s="21265"/>
      <c r="F49" s="21266"/>
      <c r="G49" s="21267"/>
      <c r="H49" s="21268"/>
      <c r="I49" s="21269"/>
      <c r="J49" s="21270"/>
      <c r="K49" s="21271"/>
    </row>
    <row r="50" ht="22.5" customHeight="1">
      <c r="A50" s="21272"/>
      <c r="B50" s="21273"/>
      <c r="C50" s="21274" t="s">
        <v>688</v>
      </c>
      <c r="D50" s="7442">
        <f>IF(D49=0,0,D48/D49*100)</f>
        <v>0</v>
      </c>
      <c r="E50" s="21275"/>
      <c r="F50" s="21276"/>
      <c r="G50" s="21277"/>
      <c r="H50" s="21278" t="s">
        <v>655</v>
      </c>
      <c r="I50" s="21279"/>
      <c r="J50" s="21280"/>
      <c r="K50" s="21281"/>
    </row>
    <row r="51" ht="22.5" customHeight="1">
      <c r="A51" s="21282" t="s">
        <v>1251</v>
      </c>
      <c r="B51" s="21283" t="s">
        <v>737</v>
      </c>
      <c r="C51" s="21284" t="s">
        <v>687</v>
      </c>
      <c r="D51" s="7442">
        <v>0</v>
      </c>
      <c r="E51" s="21285"/>
      <c r="F51" s="21286"/>
      <c r="G51" s="21287"/>
      <c r="H51" s="21288"/>
      <c r="I51" s="21289"/>
      <c r="J51" s="21290"/>
      <c r="K51" s="21291"/>
    </row>
    <row r="52" ht="22.5" customHeight="1">
      <c r="A52" s="21292"/>
      <c r="B52" s="21293"/>
      <c r="C52" s="21294" t="s">
        <v>662</v>
      </c>
      <c r="D52" s="7442">
        <v>0</v>
      </c>
      <c r="E52" s="21295"/>
      <c r="F52" s="21296"/>
      <c r="G52" s="21297"/>
      <c r="H52" s="21298"/>
      <c r="I52" s="21299"/>
      <c r="J52" s="21300"/>
      <c r="K52" s="21301"/>
    </row>
    <row r="53" ht="22.5" customHeight="1">
      <c r="A53" s="21302"/>
      <c r="B53" s="21303"/>
      <c r="C53" s="21304" t="s">
        <v>688</v>
      </c>
      <c r="D53" s="7442">
        <f>IF(D52=0,0,D51/D52*100)</f>
        <v>0</v>
      </c>
      <c r="E53" s="21305" t="s">
        <v>654</v>
      </c>
      <c r="F53" s="21306">
        <v>65</v>
      </c>
      <c r="G53" s="21307">
        <v>80</v>
      </c>
      <c r="H53" s="21308" t="s">
        <v>655</v>
      </c>
      <c r="I53" s="21309"/>
      <c r="J53" s="21310"/>
      <c r="K53" s="21311"/>
    </row>
    <row r="54" ht="22.5" customHeight="1">
      <c r="A54" s="21312" t="s">
        <v>1252</v>
      </c>
      <c r="B54" s="21313" t="s">
        <v>737</v>
      </c>
      <c r="C54" s="21314" t="s">
        <v>687</v>
      </c>
      <c r="D54" s="7442">
        <v>0</v>
      </c>
      <c r="E54" s="21315"/>
      <c r="F54" s="21316"/>
      <c r="G54" s="21317"/>
      <c r="H54" s="21318"/>
      <c r="I54" s="21319"/>
      <c r="J54" s="21320"/>
      <c r="K54" s="21321"/>
    </row>
    <row r="55" ht="22.5" customHeight="1">
      <c r="A55" s="21322"/>
      <c r="B55" s="21323"/>
      <c r="C55" s="21324" t="s">
        <v>662</v>
      </c>
      <c r="D55" s="7442">
        <v>0</v>
      </c>
      <c r="E55" s="21325"/>
      <c r="F55" s="21326"/>
      <c r="G55" s="21327"/>
      <c r="H55" s="21328"/>
      <c r="I55" s="21329"/>
      <c r="J55" s="21330"/>
      <c r="K55" s="21331"/>
    </row>
    <row r="56" ht="22.5" customHeight="1">
      <c r="A56" s="21332"/>
      <c r="B56" s="21333"/>
      <c r="C56" s="21334" t="s">
        <v>688</v>
      </c>
      <c r="D56" s="7442">
        <f>IF(D55=0,0,D54/D55*100)</f>
        <v>0</v>
      </c>
      <c r="E56" s="21335" t="s">
        <v>654</v>
      </c>
      <c r="F56" s="21336">
        <v>65</v>
      </c>
      <c r="G56" s="21337">
        <v>80</v>
      </c>
      <c r="H56" s="21338" t="s">
        <v>655</v>
      </c>
      <c r="I56" s="21339"/>
      <c r="J56" s="21340"/>
      <c r="K56" s="21341"/>
    </row>
    <row r="57" ht="22.5" customHeight="1">
      <c r="A57" s="21342" t="s">
        <v>691</v>
      </c>
      <c r="B57" s="21343" t="s">
        <v>737</v>
      </c>
      <c r="C57" s="21344" t="s">
        <v>687</v>
      </c>
      <c r="D57" s="7442">
        <v>0</v>
      </c>
      <c r="E57" s="21345"/>
      <c r="F57" s="21346"/>
      <c r="G57" s="21347"/>
      <c r="H57" s="21348"/>
      <c r="I57" s="21349"/>
      <c r="J57" s="21350"/>
      <c r="K57" s="21351"/>
    </row>
    <row r="58" ht="22.5" customHeight="1">
      <c r="A58" s="21352"/>
      <c r="B58" s="21353"/>
      <c r="C58" s="21354" t="s">
        <v>662</v>
      </c>
      <c r="D58" s="7442">
        <v>0</v>
      </c>
      <c r="E58" s="21355"/>
      <c r="F58" s="21356"/>
      <c r="G58" s="21357"/>
      <c r="H58" s="21358"/>
      <c r="I58" s="21359"/>
      <c r="J58" s="21360"/>
      <c r="K58" s="21361"/>
    </row>
    <row r="59" ht="22.5" customHeight="1">
      <c r="A59" s="21362"/>
      <c r="B59" s="21363"/>
      <c r="C59" s="21364" t="s">
        <v>688</v>
      </c>
      <c r="D59" s="7442">
        <f>IF(D58=0,0,D57/D58*100)</f>
        <v>0</v>
      </c>
      <c r="E59" s="21365" t="s">
        <v>654</v>
      </c>
      <c r="F59" s="21366">
        <v>65</v>
      </c>
      <c r="G59" s="21367">
        <v>80</v>
      </c>
      <c r="H59" s="21368" t="s">
        <v>655</v>
      </c>
      <c r="I59" s="21369"/>
      <c r="J59" s="21370"/>
      <c r="K59" s="21371"/>
    </row>
    <row r="60" ht="22.5" customHeight="1">
      <c r="A60" s="21372" t="s">
        <v>1253</v>
      </c>
      <c r="B60" s="21373" t="s">
        <v>737</v>
      </c>
      <c r="C60" s="21374" t="s">
        <v>687</v>
      </c>
      <c r="D60" s="7442">
        <v>0</v>
      </c>
      <c r="E60" s="21375"/>
      <c r="F60" s="21376"/>
      <c r="G60" s="21377"/>
      <c r="H60" s="21378"/>
      <c r="I60" s="21379"/>
      <c r="J60" s="21380"/>
      <c r="K60" s="21381"/>
    </row>
    <row r="61" ht="22.5" customHeight="1">
      <c r="A61" s="21382"/>
      <c r="B61" s="21383"/>
      <c r="C61" s="21384" t="s">
        <v>662</v>
      </c>
      <c r="D61" s="7442">
        <v>0</v>
      </c>
      <c r="E61" s="21385"/>
      <c r="F61" s="21386"/>
      <c r="G61" s="21387"/>
      <c r="H61" s="21388"/>
      <c r="I61" s="21389"/>
      <c r="J61" s="21390"/>
      <c r="K61" s="21391"/>
    </row>
    <row r="62" ht="22.5" customHeight="1">
      <c r="A62" s="21392"/>
      <c r="B62" s="21393"/>
      <c r="C62" s="21394" t="s">
        <v>688</v>
      </c>
      <c r="D62" s="7442">
        <f>IF(D61=0,0,D60/D61*100)</f>
        <v>0</v>
      </c>
      <c r="E62" s="21395" t="s">
        <v>654</v>
      </c>
      <c r="F62" s="21396">
        <v>65</v>
      </c>
      <c r="G62" s="21397">
        <v>80</v>
      </c>
      <c r="H62" s="21398" t="s">
        <v>655</v>
      </c>
      <c r="I62" s="21399"/>
      <c r="J62" s="21400"/>
      <c r="K62" s="21401"/>
    </row>
    <row r="63" ht="22.5" customHeight="1">
      <c r="A63" s="21402" t="s">
        <v>1254</v>
      </c>
      <c r="B63" s="21403" t="s">
        <v>737</v>
      </c>
      <c r="C63" s="21404" t="s">
        <v>687</v>
      </c>
      <c r="D63" s="7442">
        <v>0</v>
      </c>
      <c r="E63" s="21405"/>
      <c r="F63" s="21406"/>
      <c r="G63" s="21407"/>
      <c r="H63" s="21408"/>
      <c r="I63" s="21409"/>
      <c r="J63" s="21410"/>
      <c r="K63" s="21411"/>
    </row>
    <row r="64" ht="22.5" customHeight="1">
      <c r="A64" s="21412"/>
      <c r="B64" s="21413"/>
      <c r="C64" s="21414" t="s">
        <v>662</v>
      </c>
      <c r="D64" s="7442">
        <v>0</v>
      </c>
      <c r="E64" s="21415"/>
      <c r="F64" s="21416"/>
      <c r="G64" s="21417"/>
      <c r="H64" s="21418"/>
      <c r="I64" s="21419"/>
      <c r="J64" s="21420"/>
      <c r="K64" s="21421"/>
    </row>
    <row r="65" ht="22.5" customHeight="1">
      <c r="A65" s="21422"/>
      <c r="B65" s="21423"/>
      <c r="C65" s="21424" t="s">
        <v>688</v>
      </c>
      <c r="D65" s="7442">
        <f>IF(D64=0,0,D63/D64*100)</f>
        <v>0</v>
      </c>
      <c r="E65" s="21425" t="s">
        <v>654</v>
      </c>
      <c r="F65" s="21426">
        <v>65</v>
      </c>
      <c r="G65" s="21427">
        <v>80</v>
      </c>
      <c r="H65" s="21428" t="s">
        <v>655</v>
      </c>
      <c r="I65" s="21429"/>
      <c r="J65" s="21430"/>
      <c r="K65" s="21431"/>
    </row>
    <row r="66" ht="22.5" customHeight="1">
      <c r="A66" s="21432" t="s">
        <v>1255</v>
      </c>
      <c r="B66" s="21433" t="s">
        <v>737</v>
      </c>
      <c r="C66" s="21434" t="s">
        <v>687</v>
      </c>
      <c r="D66" s="7442">
        <v>0</v>
      </c>
      <c r="E66" s="21435"/>
      <c r="F66" s="21436"/>
      <c r="G66" s="21437"/>
      <c r="H66" s="21438"/>
      <c r="I66" s="21439"/>
      <c r="J66" s="21440"/>
      <c r="K66" s="21441"/>
    </row>
    <row r="67" ht="22.5" customHeight="1">
      <c r="A67" s="21442"/>
      <c r="B67" s="21443"/>
      <c r="C67" s="21444" t="s">
        <v>662</v>
      </c>
      <c r="D67" s="7442">
        <v>0</v>
      </c>
      <c r="E67" s="21445"/>
      <c r="F67" s="21446"/>
      <c r="G67" s="21447"/>
      <c r="H67" s="21448"/>
      <c r="I67" s="21449"/>
      <c r="J67" s="21450"/>
      <c r="K67" s="21451"/>
    </row>
    <row r="68" ht="22.5" customHeight="1">
      <c r="A68" s="21452"/>
      <c r="B68" s="21453"/>
      <c r="C68" s="21454" t="s">
        <v>688</v>
      </c>
      <c r="D68" s="7442">
        <f>IF(D67=0,0,D66/D67*100)</f>
        <v>0</v>
      </c>
      <c r="E68" s="21455" t="s">
        <v>654</v>
      </c>
      <c r="F68" s="21456">
        <v>65</v>
      </c>
      <c r="G68" s="21457">
        <v>80</v>
      </c>
      <c r="H68" s="21458" t="s">
        <v>655</v>
      </c>
      <c r="I68" s="21459"/>
      <c r="J68" s="21460"/>
      <c r="K68" s="21461"/>
    </row>
    <row r="69" ht="22.5" customHeight="1">
      <c r="A69" s="21462" t="s">
        <v>1256</v>
      </c>
      <c r="B69" s="21463" t="s">
        <v>737</v>
      </c>
      <c r="C69" s="21464" t="s">
        <v>687</v>
      </c>
      <c r="D69" s="7442">
        <v>0</v>
      </c>
      <c r="E69" s="21465"/>
      <c r="F69" s="21466"/>
      <c r="G69" s="21467"/>
      <c r="H69" s="21468"/>
      <c r="I69" s="21469"/>
      <c r="J69" s="21470"/>
      <c r="K69" s="21471"/>
    </row>
    <row r="70" ht="22.5" customHeight="1">
      <c r="A70" s="21472"/>
      <c r="B70" s="21473"/>
      <c r="C70" s="21474" t="s">
        <v>662</v>
      </c>
      <c r="D70" s="7442">
        <v>0</v>
      </c>
      <c r="E70" s="21475"/>
      <c r="F70" s="21476"/>
      <c r="G70" s="21477"/>
      <c r="H70" s="21478"/>
      <c r="I70" s="21479"/>
      <c r="J70" s="21480"/>
      <c r="K70" s="21481"/>
    </row>
    <row r="71" ht="22.5" customHeight="1">
      <c r="A71" s="21482"/>
      <c r="B71" s="21483"/>
      <c r="C71" s="21484" t="s">
        <v>688</v>
      </c>
      <c r="D71" s="7442">
        <f>IF(D70=0,0,D69/D70*100)</f>
        <v>0</v>
      </c>
      <c r="E71" s="21485" t="s">
        <v>654</v>
      </c>
      <c r="F71" s="21486">
        <v>65</v>
      </c>
      <c r="G71" s="21487">
        <v>80</v>
      </c>
      <c r="H71" s="21488" t="s">
        <v>655</v>
      </c>
      <c r="I71" s="21489"/>
      <c r="J71" s="21490"/>
      <c r="K71" s="21491"/>
    </row>
    <row r="72" ht="22.5" customHeight="1">
      <c r="A72" s="21492" t="s">
        <v>1257</v>
      </c>
      <c r="B72" s="21493" t="s">
        <v>737</v>
      </c>
      <c r="C72" s="21494" t="s">
        <v>687</v>
      </c>
      <c r="D72" s="7442">
        <v>0</v>
      </c>
      <c r="E72" s="21495"/>
      <c r="F72" s="21496"/>
      <c r="G72" s="21497"/>
      <c r="H72" s="21498"/>
      <c r="I72" s="21499"/>
      <c r="J72" s="21500"/>
      <c r="K72" s="21501"/>
    </row>
    <row r="73" ht="22.5" customHeight="1">
      <c r="A73" s="21502"/>
      <c r="B73" s="21503"/>
      <c r="C73" s="21504" t="s">
        <v>662</v>
      </c>
      <c r="D73" s="7442">
        <v>0</v>
      </c>
      <c r="E73" s="21505"/>
      <c r="F73" s="21506"/>
      <c r="G73" s="21507"/>
      <c r="H73" s="21508"/>
      <c r="I73" s="21509"/>
      <c r="J73" s="21510"/>
      <c r="K73" s="21511"/>
    </row>
    <row r="74" ht="22.5" customHeight="1">
      <c r="A74" s="21512"/>
      <c r="B74" s="21513"/>
      <c r="C74" s="21514" t="s">
        <v>688</v>
      </c>
      <c r="D74" s="7442">
        <f>IF(D73=0,0,D72/D73*100)</f>
        <v>0</v>
      </c>
      <c r="E74" s="21515" t="s">
        <v>654</v>
      </c>
      <c r="F74" s="21516">
        <v>65</v>
      </c>
      <c r="G74" s="21517">
        <v>80</v>
      </c>
      <c r="H74" s="21518" t="s">
        <v>655</v>
      </c>
      <c r="I74" s="21519"/>
      <c r="J74" s="21520"/>
      <c r="K74" s="21521"/>
    </row>
    <row r="75" ht="22.5" customHeight="1">
      <c r="A75" s="21522" t="s">
        <v>692</v>
      </c>
      <c r="B75" s="21523" t="s">
        <v>737</v>
      </c>
      <c r="C75" s="21524" t="s">
        <v>687</v>
      </c>
      <c r="D75" s="7442">
        <v>0</v>
      </c>
      <c r="E75" s="21525"/>
      <c r="F75" s="21526"/>
      <c r="G75" s="21527"/>
      <c r="H75" s="21528"/>
      <c r="I75" s="21529"/>
      <c r="J75" s="21530"/>
      <c r="K75" s="21531"/>
    </row>
    <row r="76" ht="22.5" customHeight="1">
      <c r="A76" s="21532"/>
      <c r="B76" s="21533"/>
      <c r="C76" s="21534" t="s">
        <v>662</v>
      </c>
      <c r="D76" s="7442">
        <v>0</v>
      </c>
      <c r="E76" s="21535"/>
      <c r="F76" s="21536"/>
      <c r="G76" s="21537"/>
      <c r="H76" s="21538"/>
      <c r="I76" s="21539"/>
      <c r="J76" s="21540"/>
      <c r="K76" s="21541"/>
    </row>
    <row r="77" ht="22.5" customHeight="1">
      <c r="A77" s="21542"/>
      <c r="B77" s="21543"/>
      <c r="C77" s="21544" t="s">
        <v>688</v>
      </c>
      <c r="D77" s="7442">
        <f>IF(D76=0,0,D75/D76*100)</f>
        <v>0</v>
      </c>
      <c r="E77" s="21545" t="s">
        <v>654</v>
      </c>
      <c r="F77" s="21546">
        <v>90</v>
      </c>
      <c r="G77" s="21547">
        <v>105</v>
      </c>
      <c r="H77" s="21548" t="s">
        <v>655</v>
      </c>
      <c r="I77" s="21549"/>
      <c r="J77" s="21550"/>
      <c r="K77" s="21551"/>
    </row>
    <row r="78" ht="22.5" customHeight="1">
      <c r="A78" s="21552" t="s">
        <v>1258</v>
      </c>
      <c r="B78" s="21553" t="s">
        <v>737</v>
      </c>
      <c r="C78" s="21554" t="s">
        <v>687</v>
      </c>
      <c r="D78" s="7442">
        <v>0</v>
      </c>
      <c r="E78" s="21555"/>
      <c r="F78" s="21556"/>
      <c r="G78" s="21557"/>
      <c r="H78" s="21558"/>
      <c r="I78" s="21559"/>
      <c r="J78" s="21560"/>
      <c r="K78" s="21561"/>
    </row>
    <row r="79" ht="22.5" customHeight="1">
      <c r="A79" s="21562"/>
      <c r="B79" s="21563"/>
      <c r="C79" s="21564" t="s">
        <v>662</v>
      </c>
      <c r="D79" s="7442">
        <v>0</v>
      </c>
      <c r="E79" s="21565"/>
      <c r="F79" s="21566"/>
      <c r="G79" s="21567"/>
      <c r="H79" s="21568"/>
      <c r="I79" s="21569"/>
      <c r="J79" s="21570"/>
      <c r="K79" s="21571"/>
    </row>
    <row r="80" ht="22.5" customHeight="1">
      <c r="A80" s="21572"/>
      <c r="B80" s="21573"/>
      <c r="C80" s="21574" t="s">
        <v>688</v>
      </c>
      <c r="D80" s="7442">
        <f>IF(D79=0,0,D78/D79*100)</f>
        <v>0</v>
      </c>
      <c r="E80" s="21575" t="s">
        <v>654</v>
      </c>
      <c r="F80" s="21576">
        <v>90</v>
      </c>
      <c r="G80" s="21577">
        <v>105</v>
      </c>
      <c r="H80" s="21578" t="s">
        <v>655</v>
      </c>
      <c r="I80" s="21579"/>
      <c r="J80" s="21580"/>
      <c r="K80" s="21581"/>
    </row>
    <row r="81" ht="22.5" customHeight="1">
      <c r="A81" s="21582" t="s">
        <v>1259</v>
      </c>
      <c r="B81" s="21583" t="s">
        <v>737</v>
      </c>
      <c r="C81" s="21584" t="s">
        <v>687</v>
      </c>
      <c r="D81" s="7442">
        <v>0</v>
      </c>
      <c r="E81" s="21585"/>
      <c r="F81" s="21586"/>
      <c r="G81" s="21587"/>
      <c r="H81" s="21588"/>
      <c r="I81" s="21589"/>
      <c r="J81" s="21590"/>
      <c r="K81" s="21591"/>
    </row>
    <row r="82" ht="22.5" customHeight="1">
      <c r="A82" s="21592"/>
      <c r="B82" s="21593"/>
      <c r="C82" s="21594" t="s">
        <v>662</v>
      </c>
      <c r="D82" s="7442">
        <v>0</v>
      </c>
      <c r="E82" s="21595"/>
      <c r="F82" s="21596"/>
      <c r="G82" s="21597"/>
      <c r="H82" s="21598"/>
      <c r="I82" s="21599"/>
      <c r="J82" s="21600"/>
      <c r="K82" s="21601"/>
    </row>
    <row r="83" ht="22.5" customHeight="1">
      <c r="A83" s="21602"/>
      <c r="B83" s="21603"/>
      <c r="C83" s="21604" t="s">
        <v>688</v>
      </c>
      <c r="D83" s="7442">
        <f>IF(D82=0,0,D81/D82*100)</f>
        <v>0</v>
      </c>
      <c r="E83" s="21605" t="s">
        <v>654</v>
      </c>
      <c r="F83" s="21606">
        <v>65</v>
      </c>
      <c r="G83" s="21607">
        <v>80</v>
      </c>
      <c r="H83" s="21608" t="s">
        <v>655</v>
      </c>
      <c r="I83" s="21609"/>
      <c r="J83" s="21610"/>
      <c r="K83" s="21611"/>
    </row>
    <row r="84" ht="22.5" customHeight="1">
      <c r="A84" s="21612" t="s">
        <v>1260</v>
      </c>
      <c r="B84" s="21613" t="s">
        <v>737</v>
      </c>
      <c r="C84" s="21614" t="s">
        <v>687</v>
      </c>
      <c r="D84" s="7442">
        <v>0</v>
      </c>
      <c r="E84" s="21615"/>
      <c r="F84" s="21616"/>
      <c r="G84" s="21617"/>
      <c r="H84" s="21618"/>
      <c r="I84" s="21619"/>
      <c r="J84" s="21620"/>
      <c r="K84" s="21621"/>
    </row>
    <row r="85" ht="22.5" customHeight="1">
      <c r="A85" s="21622"/>
      <c r="B85" s="21623"/>
      <c r="C85" s="21624" t="s">
        <v>662</v>
      </c>
      <c r="D85" s="7442">
        <v>0</v>
      </c>
      <c r="E85" s="21625"/>
      <c r="F85" s="21626"/>
      <c r="G85" s="21627"/>
      <c r="H85" s="21628"/>
      <c r="I85" s="21629"/>
      <c r="J85" s="21630"/>
      <c r="K85" s="21631"/>
    </row>
    <row r="86" ht="22.5" customHeight="1">
      <c r="A86" s="21632"/>
      <c r="B86" s="21633"/>
      <c r="C86" s="21634" t="s">
        <v>688</v>
      </c>
      <c r="D86" s="7442">
        <f>IF(D85=0,0,D84/D85*100)</f>
        <v>0</v>
      </c>
      <c r="E86" s="21635" t="s">
        <v>654</v>
      </c>
      <c r="F86" s="21636">
        <v>65</v>
      </c>
      <c r="G86" s="21637">
        <v>80</v>
      </c>
      <c r="H86" s="21638" t="s">
        <v>655</v>
      </c>
      <c r="I86" s="21639"/>
      <c r="J86" s="21640"/>
      <c r="K86" s="21641"/>
    </row>
    <row r="87" ht="22.5" customHeight="1">
      <c r="A87" s="21642" t="s">
        <v>1261</v>
      </c>
      <c r="B87" s="21643" t="s">
        <v>737</v>
      </c>
      <c r="C87" s="21644" t="s">
        <v>687</v>
      </c>
      <c r="D87" s="7442">
        <v>0</v>
      </c>
      <c r="E87" s="21645"/>
      <c r="F87" s="21646"/>
      <c r="G87" s="21647"/>
      <c r="H87" s="21648"/>
      <c r="I87" s="21649"/>
      <c r="J87" s="21650"/>
      <c r="K87" s="21651"/>
    </row>
    <row r="88" ht="22.5" customHeight="1">
      <c r="A88" s="21652"/>
      <c r="B88" s="21653"/>
      <c r="C88" s="21654" t="s">
        <v>662</v>
      </c>
      <c r="D88" s="7442">
        <v>0</v>
      </c>
      <c r="E88" s="21655"/>
      <c r="F88" s="21656"/>
      <c r="G88" s="21657"/>
      <c r="H88" s="21658"/>
      <c r="I88" s="21659"/>
      <c r="J88" s="21660"/>
      <c r="K88" s="21661"/>
    </row>
    <row r="89" ht="22.5" customHeight="1">
      <c r="A89" s="21662"/>
      <c r="B89" s="21663"/>
      <c r="C89" s="21664" t="s">
        <v>688</v>
      </c>
      <c r="D89" s="7442">
        <f>IF(D88=0,0,D87/D88*100)</f>
        <v>0</v>
      </c>
      <c r="E89" s="21665" t="s">
        <v>654</v>
      </c>
      <c r="F89" s="21666">
        <v>65</v>
      </c>
      <c r="G89" s="21667">
        <v>80</v>
      </c>
      <c r="H89" s="21668" t="s">
        <v>655</v>
      </c>
      <c r="I89" s="21669"/>
      <c r="J89" s="21670"/>
      <c r="K89" s="21671"/>
    </row>
    <row r="90" ht="22.5" customHeight="1">
      <c r="A90" s="21672" t="s">
        <v>1262</v>
      </c>
      <c r="B90" s="21673" t="s">
        <v>737</v>
      </c>
      <c r="C90" s="21674" t="s">
        <v>687</v>
      </c>
      <c r="D90" s="7442">
        <v>0</v>
      </c>
      <c r="E90" s="21675"/>
      <c r="F90" s="21676"/>
      <c r="G90" s="21677"/>
      <c r="H90" s="21678"/>
      <c r="I90" s="21679"/>
      <c r="J90" s="21680"/>
      <c r="K90" s="21681"/>
    </row>
    <row r="91" ht="22.5" customHeight="1">
      <c r="A91" s="21682"/>
      <c r="B91" s="21683"/>
      <c r="C91" s="21684" t="s">
        <v>662</v>
      </c>
      <c r="D91" s="7442">
        <v>0</v>
      </c>
      <c r="E91" s="21685"/>
      <c r="F91" s="21686"/>
      <c r="G91" s="21687"/>
      <c r="H91" s="21688"/>
      <c r="I91" s="21689"/>
      <c r="J91" s="21690"/>
      <c r="K91" s="21691"/>
    </row>
    <row r="92" ht="22.5" customHeight="1">
      <c r="A92" s="21692"/>
      <c r="B92" s="21693"/>
      <c r="C92" s="21694" t="s">
        <v>688</v>
      </c>
      <c r="D92" s="7442">
        <f>IF(D91=0,0,D90/D91*100)</f>
        <v>0</v>
      </c>
      <c r="E92" s="21695" t="s">
        <v>654</v>
      </c>
      <c r="F92" s="21696">
        <v>65</v>
      </c>
      <c r="G92" s="21697">
        <v>80</v>
      </c>
      <c r="H92" s="21698" t="s">
        <v>655</v>
      </c>
      <c r="I92" s="21699"/>
      <c r="J92" s="21700"/>
      <c r="K92" s="21701"/>
    </row>
    <row r="93" ht="22.5" customHeight="1">
      <c r="A93" s="21702" t="s">
        <v>703</v>
      </c>
      <c r="B93" s="21703"/>
      <c r="C93" s="21704"/>
      <c r="D93" s="21705"/>
      <c r="E93" s="21706"/>
      <c r="F93" s="21707"/>
      <c r="G93" s="21708"/>
      <c r="H93" s="21709"/>
      <c r="I93" s="21710"/>
      <c r="J93" s="21711"/>
      <c r="K93" s="21712"/>
    </row>
    <row r="94" ht="22.5" customHeight="1">
      <c r="A94" s="21713" t="s">
        <v>1263</v>
      </c>
      <c r="B94" s="21714" t="s">
        <v>705</v>
      </c>
      <c r="C94" s="21715" t="s">
        <v>706</v>
      </c>
      <c r="D94" s="7442">
        <v>0</v>
      </c>
      <c r="E94" s="21716"/>
      <c r="F94" s="21717"/>
      <c r="G94" s="21718"/>
      <c r="H94" s="21719"/>
      <c r="I94" s="21720"/>
      <c r="J94" s="21721"/>
      <c r="K94" s="21722"/>
    </row>
    <row r="95" ht="22.5" customHeight="1">
      <c r="A95" s="21723"/>
      <c r="B95" s="21724"/>
      <c r="C95" s="21725" t="s">
        <v>662</v>
      </c>
      <c r="D95" s="7442">
        <v>0</v>
      </c>
      <c r="E95" s="21726"/>
      <c r="F95" s="21727"/>
      <c r="G95" s="21728"/>
      <c r="H95" s="21729"/>
      <c r="I95" s="21730"/>
      <c r="J95" s="21731"/>
      <c r="K95" s="21732"/>
    </row>
    <row r="96" ht="22.5" customHeight="1">
      <c r="A96" s="21733"/>
      <c r="B96" s="21734"/>
      <c r="C96" s="21735" t="s">
        <v>707</v>
      </c>
      <c r="D96" s="7442">
        <f>IF(D94=0,0,(D95+D146)/D94-1)*100</f>
        <v>0</v>
      </c>
      <c r="E96" s="21736" t="s">
        <v>654</v>
      </c>
      <c r="F96" s="21737">
        <v>5</v>
      </c>
      <c r="G96" s="21738">
        <v>20</v>
      </c>
      <c r="H96" s="21739" t="s">
        <v>655</v>
      </c>
      <c r="I96" s="21740"/>
      <c r="J96" s="21741"/>
      <c r="K96" s="21742"/>
    </row>
    <row r="97" ht="22.5" customHeight="1">
      <c r="A97" s="21743"/>
      <c r="B97" s="21744"/>
      <c r="C97" s="21745" t="s">
        <v>708</v>
      </c>
      <c r="D97" s="7442">
        <f>IF(D94+D98=0,0,(D95+D99+D146)/(D94+D98)-1)*100</f>
        <v>0</v>
      </c>
      <c r="E97" s="21746" t="s">
        <v>654</v>
      </c>
      <c r="F97" s="21747">
        <v>5</v>
      </c>
      <c r="G97" s="21748">
        <v>20</v>
      </c>
      <c r="H97" s="21749" t="s">
        <v>655</v>
      </c>
      <c r="I97" s="21750"/>
      <c r="J97" s="21751"/>
      <c r="K97" s="21752"/>
    </row>
    <row r="98" ht="22.5" customHeight="1">
      <c r="A98" s="21753" t="s">
        <v>1264</v>
      </c>
      <c r="B98" s="21754" t="s">
        <v>1265</v>
      </c>
      <c r="C98" s="21755" t="s">
        <v>706</v>
      </c>
      <c r="D98" s="7442">
        <v>0</v>
      </c>
      <c r="E98" s="21756"/>
      <c r="F98" s="21757"/>
      <c r="G98" s="21758"/>
      <c r="H98" s="21759"/>
      <c r="I98" s="21760"/>
      <c r="J98" s="21761"/>
      <c r="K98" s="21762"/>
    </row>
    <row r="99" ht="22.5" customHeight="1">
      <c r="A99" s="21763"/>
      <c r="B99" s="21764"/>
      <c r="C99" s="21765" t="s">
        <v>662</v>
      </c>
      <c r="D99" s="21766">
        <v>0</v>
      </c>
      <c r="E99" s="21767" t="s">
        <v>654</v>
      </c>
      <c r="F99" s="21768">
        <v>0</v>
      </c>
      <c r="G99" s="21769">
        <v>0</v>
      </c>
      <c r="H99" s="21770" t="s">
        <v>655</v>
      </c>
      <c r="I99" s="21771"/>
      <c r="J99" s="21772"/>
      <c r="K99" s="21773"/>
    </row>
    <row r="100" ht="22.5" customHeight="1">
      <c r="A100" s="21774" t="s">
        <v>711</v>
      </c>
      <c r="B100" s="21775" t="s">
        <v>737</v>
      </c>
      <c r="C100" s="21776" t="s">
        <v>706</v>
      </c>
      <c r="D100" s="7442">
        <v>0</v>
      </c>
      <c r="E100" s="21777"/>
      <c r="F100" s="21778"/>
      <c r="G100" s="21779"/>
      <c r="H100" s="21780"/>
      <c r="I100" s="21781"/>
      <c r="J100" s="21782"/>
      <c r="K100" s="21783"/>
    </row>
    <row r="101" ht="22.5" customHeight="1">
      <c r="A101" s="21784"/>
      <c r="B101" s="21785"/>
      <c r="C101" s="21786" t="s">
        <v>662</v>
      </c>
      <c r="D101" s="7442">
        <v>0</v>
      </c>
      <c r="E101" s="21787"/>
      <c r="F101" s="21788"/>
      <c r="G101" s="21789"/>
      <c r="H101" s="21790"/>
      <c r="I101" s="21791"/>
      <c r="J101" s="21792"/>
      <c r="K101" s="21793"/>
    </row>
    <row r="102" ht="22.5" customHeight="1">
      <c r="A102" s="21794"/>
      <c r="B102" s="21795"/>
      <c r="C102" s="21796" t="s">
        <v>707</v>
      </c>
      <c r="D102" s="7442">
        <f>IF(D100=0,0,D101/D100-1)*100</f>
        <v>0</v>
      </c>
      <c r="E102" s="21797"/>
      <c r="F102" s="21798"/>
      <c r="G102" s="21799"/>
      <c r="H102" s="21800"/>
      <c r="I102" s="21801"/>
      <c r="J102" s="21802"/>
      <c r="K102" s="21803"/>
    </row>
    <row r="103" ht="22.5" customHeight="1">
      <c r="A103" s="21804" t="s">
        <v>1266</v>
      </c>
      <c r="B103" s="21805" t="s">
        <v>737</v>
      </c>
      <c r="C103" s="21806" t="s">
        <v>706</v>
      </c>
      <c r="D103" s="7442">
        <v>0</v>
      </c>
      <c r="E103" s="21807"/>
      <c r="F103" s="21808"/>
      <c r="G103" s="21809"/>
      <c r="H103" s="21810"/>
      <c r="I103" s="21811"/>
      <c r="J103" s="21812"/>
      <c r="K103" s="21813"/>
    </row>
    <row r="104" ht="22.5" customHeight="1">
      <c r="A104" s="21814"/>
      <c r="B104" s="21815"/>
      <c r="C104" s="21816" t="s">
        <v>662</v>
      </c>
      <c r="D104" s="7442">
        <v>0</v>
      </c>
      <c r="E104" s="21817"/>
      <c r="F104" s="21818"/>
      <c r="G104" s="21819"/>
      <c r="H104" s="21820"/>
      <c r="I104" s="21821"/>
      <c r="J104" s="21822"/>
      <c r="K104" s="21823"/>
    </row>
    <row r="105" ht="22.5" customHeight="1">
      <c r="A105" s="21824"/>
      <c r="B105" s="21825"/>
      <c r="C105" s="21826" t="s">
        <v>707</v>
      </c>
      <c r="D105" s="7442">
        <f>IF(D103=0,0,D104/D103-1)*100</f>
        <v>0</v>
      </c>
      <c r="E105" s="21827" t="s">
        <v>654</v>
      </c>
      <c r="F105" s="21828">
        <v>0</v>
      </c>
      <c r="G105" s="21829">
        <v>20</v>
      </c>
      <c r="H105" s="21830" t="s">
        <v>655</v>
      </c>
      <c r="I105" s="21831"/>
      <c r="J105" s="21832"/>
      <c r="K105" s="21833"/>
    </row>
    <row r="106" ht="22.5" customHeight="1">
      <c r="A106" s="21834" t="s">
        <v>1267</v>
      </c>
      <c r="B106" s="21835" t="s">
        <v>737</v>
      </c>
      <c r="C106" s="21836" t="s">
        <v>706</v>
      </c>
      <c r="D106" s="7442">
        <v>0</v>
      </c>
      <c r="E106" s="21837"/>
      <c r="F106" s="21838"/>
      <c r="G106" s="21839"/>
      <c r="H106" s="21840"/>
      <c r="I106" s="21841"/>
      <c r="J106" s="21842"/>
      <c r="K106" s="21843"/>
    </row>
    <row r="107" ht="22.5" customHeight="1">
      <c r="A107" s="21844"/>
      <c r="B107" s="21845"/>
      <c r="C107" s="21846" t="s">
        <v>662</v>
      </c>
      <c r="D107" s="7442">
        <v>0</v>
      </c>
      <c r="E107" s="21847"/>
      <c r="F107" s="21848"/>
      <c r="G107" s="21849"/>
      <c r="H107" s="21850"/>
      <c r="I107" s="21851"/>
      <c r="J107" s="21852"/>
      <c r="K107" s="21853"/>
    </row>
    <row r="108" ht="22.5" customHeight="1">
      <c r="A108" s="21854"/>
      <c r="B108" s="21855"/>
      <c r="C108" s="21856" t="s">
        <v>707</v>
      </c>
      <c r="D108" s="7442">
        <f>IF(D106=0,0,D107/D106-1)*100</f>
        <v>0</v>
      </c>
      <c r="E108" s="21857" t="s">
        <v>654</v>
      </c>
      <c r="F108" s="21858">
        <v>0</v>
      </c>
      <c r="G108" s="21859">
        <v>20</v>
      </c>
      <c r="H108" s="21860" t="s">
        <v>655</v>
      </c>
      <c r="I108" s="21861"/>
      <c r="J108" s="21862"/>
      <c r="K108" s="21863"/>
    </row>
    <row r="109" ht="22.5" customHeight="1">
      <c r="A109" s="21864" t="s">
        <v>1268</v>
      </c>
      <c r="B109" s="21865" t="s">
        <v>737</v>
      </c>
      <c r="C109" s="21866" t="s">
        <v>706</v>
      </c>
      <c r="D109" s="7442">
        <v>0</v>
      </c>
      <c r="E109" s="21867"/>
      <c r="F109" s="21868"/>
      <c r="G109" s="21869"/>
      <c r="H109" s="21870"/>
      <c r="I109" s="21871"/>
      <c r="J109" s="21872"/>
      <c r="K109" s="21873"/>
    </row>
    <row r="110" ht="22.5" customHeight="1">
      <c r="A110" s="21874"/>
      <c r="B110" s="21875"/>
      <c r="C110" s="21876" t="s">
        <v>662</v>
      </c>
      <c r="D110" s="7442">
        <v>0</v>
      </c>
      <c r="E110" s="21877"/>
      <c r="F110" s="21878"/>
      <c r="G110" s="21879"/>
      <c r="H110" s="21880"/>
      <c r="I110" s="21881"/>
      <c r="J110" s="21882"/>
      <c r="K110" s="21883"/>
    </row>
    <row r="111" ht="22.5" customHeight="1">
      <c r="A111" s="21884"/>
      <c r="B111" s="21885"/>
      <c r="C111" s="21886" t="s">
        <v>707</v>
      </c>
      <c r="D111" s="7442">
        <f>IF(D109=0,0,D110/D109-1)*100</f>
        <v>0</v>
      </c>
      <c r="E111" s="21887" t="s">
        <v>654</v>
      </c>
      <c r="F111" s="21888">
        <v>0</v>
      </c>
      <c r="G111" s="21889">
        <v>20</v>
      </c>
      <c r="H111" s="21890" t="s">
        <v>655</v>
      </c>
      <c r="I111" s="21891"/>
      <c r="J111" s="21892"/>
      <c r="K111" s="21893"/>
    </row>
    <row r="112" ht="22.5" customHeight="1">
      <c r="A112" s="21894" t="s">
        <v>1269</v>
      </c>
      <c r="B112" s="21895" t="s">
        <v>737</v>
      </c>
      <c r="C112" s="21896" t="s">
        <v>706</v>
      </c>
      <c r="D112" s="7442">
        <v>0</v>
      </c>
      <c r="E112" s="21897"/>
      <c r="F112" s="21898"/>
      <c r="G112" s="21899"/>
      <c r="H112" s="21900"/>
      <c r="I112" s="21901"/>
      <c r="J112" s="21902"/>
      <c r="K112" s="21903"/>
    </row>
    <row r="113" ht="22.5" customHeight="1">
      <c r="A113" s="21904"/>
      <c r="B113" s="21905"/>
      <c r="C113" s="21906" t="s">
        <v>662</v>
      </c>
      <c r="D113" s="7442">
        <v>0</v>
      </c>
      <c r="E113" s="21907"/>
      <c r="F113" s="21908"/>
      <c r="G113" s="21909"/>
      <c r="H113" s="21910"/>
      <c r="I113" s="21911"/>
      <c r="J113" s="21912"/>
      <c r="K113" s="21913"/>
    </row>
    <row r="114" ht="22.5" customHeight="1">
      <c r="A114" s="21914"/>
      <c r="B114" s="21915"/>
      <c r="C114" s="21916" t="s">
        <v>707</v>
      </c>
      <c r="D114" s="7442">
        <f>IF(D112=0,0,D113/D112-1)*100</f>
        <v>0</v>
      </c>
      <c r="E114" s="21917" t="s">
        <v>654</v>
      </c>
      <c r="F114" s="21918">
        <v>0</v>
      </c>
      <c r="G114" s="21919">
        <v>20</v>
      </c>
      <c r="H114" s="21920" t="s">
        <v>655</v>
      </c>
      <c r="I114" s="21921"/>
      <c r="J114" s="21922"/>
      <c r="K114" s="21923"/>
    </row>
    <row r="115" ht="22.5" customHeight="1">
      <c r="A115" s="21924" t="s">
        <v>1270</v>
      </c>
      <c r="B115" s="21925" t="s">
        <v>737</v>
      </c>
      <c r="C115" s="21926" t="s">
        <v>706</v>
      </c>
      <c r="D115" s="7442">
        <v>0</v>
      </c>
      <c r="E115" s="21927"/>
      <c r="F115" s="21928"/>
      <c r="G115" s="21929"/>
      <c r="H115" s="21930"/>
      <c r="I115" s="21931"/>
      <c r="J115" s="21932"/>
      <c r="K115" s="21933"/>
    </row>
    <row r="116" ht="22.5" customHeight="1">
      <c r="A116" s="21934"/>
      <c r="B116" s="21935"/>
      <c r="C116" s="21936" t="s">
        <v>662</v>
      </c>
      <c r="D116" s="7442">
        <v>0</v>
      </c>
      <c r="E116" s="21937"/>
      <c r="F116" s="21938"/>
      <c r="G116" s="21939"/>
      <c r="H116" s="21940"/>
      <c r="I116" s="21941"/>
      <c r="J116" s="21942"/>
      <c r="K116" s="21943"/>
    </row>
    <row r="117" ht="22.5" customHeight="1">
      <c r="A117" s="21944"/>
      <c r="B117" s="21945"/>
      <c r="C117" s="21946" t="s">
        <v>707</v>
      </c>
      <c r="D117" s="7442">
        <f>IF(D115=0,0,D116/D115-1)*100</f>
        <v>0</v>
      </c>
      <c r="E117" s="21947" t="s">
        <v>654</v>
      </c>
      <c r="F117" s="21948">
        <v>0</v>
      </c>
      <c r="G117" s="21949">
        <v>20</v>
      </c>
      <c r="H117" s="21950" t="s">
        <v>655</v>
      </c>
      <c r="I117" s="21951"/>
      <c r="J117" s="21952"/>
      <c r="K117" s="21953"/>
    </row>
    <row r="118" ht="22.5" customHeight="1">
      <c r="A118" s="21954" t="s">
        <v>1271</v>
      </c>
      <c r="B118" s="21955" t="s">
        <v>737</v>
      </c>
      <c r="C118" s="21956" t="s">
        <v>706</v>
      </c>
      <c r="D118" s="7442">
        <v>0</v>
      </c>
      <c r="E118" s="21957"/>
      <c r="F118" s="21958"/>
      <c r="G118" s="21959"/>
      <c r="H118" s="21960"/>
      <c r="I118" s="21961"/>
      <c r="J118" s="21962"/>
      <c r="K118" s="21963"/>
    </row>
    <row r="119" ht="22.5" customHeight="1">
      <c r="A119" s="21964"/>
      <c r="B119" s="21965"/>
      <c r="C119" s="21966" t="s">
        <v>662</v>
      </c>
      <c r="D119" s="7442">
        <v>0</v>
      </c>
      <c r="E119" s="21967"/>
      <c r="F119" s="21968"/>
      <c r="G119" s="21969"/>
      <c r="H119" s="21970"/>
      <c r="I119" s="21971"/>
      <c r="J119" s="21972"/>
      <c r="K119" s="21973"/>
    </row>
    <row r="120" ht="22.5" customHeight="1">
      <c r="A120" s="21974"/>
      <c r="B120" s="21975"/>
      <c r="C120" s="21976" t="s">
        <v>707</v>
      </c>
      <c r="D120" s="7442">
        <f>IF(D118=0,0,D119/D118-1)*100</f>
        <v>0</v>
      </c>
      <c r="E120" s="21977" t="s">
        <v>654</v>
      </c>
      <c r="F120" s="21978">
        <v>0</v>
      </c>
      <c r="G120" s="21979">
        <v>20</v>
      </c>
      <c r="H120" s="21980" t="s">
        <v>655</v>
      </c>
      <c r="I120" s="21981"/>
      <c r="J120" s="21982"/>
      <c r="K120" s="21983"/>
    </row>
    <row r="121" ht="22.5" customHeight="1">
      <c r="A121" s="21984" t="s">
        <v>1272</v>
      </c>
      <c r="B121" s="21985" t="s">
        <v>737</v>
      </c>
      <c r="C121" s="21986" t="s">
        <v>706</v>
      </c>
      <c r="D121" s="7442">
        <v>0</v>
      </c>
      <c r="E121" s="21987"/>
      <c r="F121" s="21988"/>
      <c r="G121" s="21989"/>
      <c r="H121" s="21990"/>
      <c r="I121" s="21991"/>
      <c r="J121" s="21992"/>
      <c r="K121" s="21993"/>
    </row>
    <row r="122" ht="22.5" customHeight="1">
      <c r="A122" s="21994"/>
      <c r="B122" s="21995"/>
      <c r="C122" s="21996" t="s">
        <v>662</v>
      </c>
      <c r="D122" s="7442">
        <v>0</v>
      </c>
      <c r="E122" s="21997"/>
      <c r="F122" s="21998"/>
      <c r="G122" s="21999"/>
      <c r="H122" s="22000"/>
      <c r="I122" s="22001"/>
      <c r="J122" s="22002"/>
      <c r="K122" s="22003"/>
    </row>
    <row r="123" ht="22.5" customHeight="1">
      <c r="A123" s="22004"/>
      <c r="B123" s="22005"/>
      <c r="C123" s="22006" t="s">
        <v>707</v>
      </c>
      <c r="D123" s="7442">
        <f>IF(D121=0,0,D122/D121-1)*100</f>
        <v>0</v>
      </c>
      <c r="E123" s="22007" t="s">
        <v>654</v>
      </c>
      <c r="F123" s="22008">
        <v>0</v>
      </c>
      <c r="G123" s="22009">
        <v>20</v>
      </c>
      <c r="H123" s="22010" t="s">
        <v>655</v>
      </c>
      <c r="I123" s="22011"/>
      <c r="J123" s="22012"/>
      <c r="K123" s="22013"/>
    </row>
    <row r="124" ht="22.5" customHeight="1">
      <c r="A124" s="22014" t="s">
        <v>1273</v>
      </c>
      <c r="B124" s="22015" t="s">
        <v>737</v>
      </c>
      <c r="C124" s="22016" t="s">
        <v>706</v>
      </c>
      <c r="D124" s="7442">
        <v>0</v>
      </c>
      <c r="E124" s="22017"/>
      <c r="F124" s="22018"/>
      <c r="G124" s="22019"/>
      <c r="H124" s="22020"/>
      <c r="I124" s="22021"/>
      <c r="J124" s="22022"/>
      <c r="K124" s="22023"/>
    </row>
    <row r="125" ht="22.5" customHeight="1">
      <c r="A125" s="22024"/>
      <c r="B125" s="22025"/>
      <c r="C125" s="22026" t="s">
        <v>662</v>
      </c>
      <c r="D125" s="7442">
        <v>0</v>
      </c>
      <c r="E125" s="22027"/>
      <c r="F125" s="22028"/>
      <c r="G125" s="22029"/>
      <c r="H125" s="22030"/>
      <c r="I125" s="22031"/>
      <c r="J125" s="22032"/>
      <c r="K125" s="22033"/>
    </row>
    <row r="126" ht="22.5" customHeight="1">
      <c r="A126" s="22034"/>
      <c r="B126" s="22035"/>
      <c r="C126" s="22036" t="s">
        <v>707</v>
      </c>
      <c r="D126" s="7442">
        <f>IF(D124=0,0,D125/D124-1)*100</f>
        <v>0</v>
      </c>
      <c r="E126" s="22037" t="s">
        <v>654</v>
      </c>
      <c r="F126" s="22038">
        <v>0</v>
      </c>
      <c r="G126" s="22039">
        <v>20</v>
      </c>
      <c r="H126" s="22040" t="s">
        <v>655</v>
      </c>
      <c r="I126" s="22041"/>
      <c r="J126" s="22042"/>
      <c r="K126" s="22043"/>
    </row>
    <row r="127" ht="22.5" customHeight="1">
      <c r="A127" s="22044" t="s">
        <v>977</v>
      </c>
      <c r="B127" s="22045" t="s">
        <v>737</v>
      </c>
      <c r="C127" s="22046" t="s">
        <v>706</v>
      </c>
      <c r="D127" s="7442">
        <v>0</v>
      </c>
      <c r="E127" s="22047"/>
      <c r="F127" s="22048"/>
      <c r="G127" s="22049"/>
      <c r="H127" s="22050"/>
      <c r="I127" s="22051"/>
      <c r="J127" s="22052"/>
      <c r="K127" s="22053"/>
    </row>
    <row r="128" ht="22.5" customHeight="1">
      <c r="A128" s="22054"/>
      <c r="B128" s="22055"/>
      <c r="C128" s="22056" t="s">
        <v>662</v>
      </c>
      <c r="D128" s="7442">
        <v>0</v>
      </c>
      <c r="E128" s="22057"/>
      <c r="F128" s="22058"/>
      <c r="G128" s="22059"/>
      <c r="H128" s="22060"/>
      <c r="I128" s="22061"/>
      <c r="J128" s="22062"/>
      <c r="K128" s="22063"/>
    </row>
    <row r="129" ht="22.5" customHeight="1">
      <c r="A129" s="22064"/>
      <c r="B129" s="22065"/>
      <c r="C129" s="22066" t="s">
        <v>707</v>
      </c>
      <c r="D129" s="7442">
        <f>IF(D127=0,0,D128/D127-1)*100</f>
        <v>0</v>
      </c>
      <c r="E129" s="22067" t="s">
        <v>654</v>
      </c>
      <c r="F129" s="22068">
        <v>0</v>
      </c>
      <c r="G129" s="22069">
        <v>10</v>
      </c>
      <c r="H129" s="22070" t="s">
        <v>655</v>
      </c>
      <c r="I129" s="22071"/>
      <c r="J129" s="22072"/>
      <c r="K129" s="22073"/>
    </row>
    <row r="130" ht="22.5" customHeight="1">
      <c r="A130" s="22074" t="s">
        <v>1274</v>
      </c>
      <c r="B130" s="22075" t="s">
        <v>737</v>
      </c>
      <c r="C130" s="22076" t="s">
        <v>706</v>
      </c>
      <c r="D130" s="7442">
        <v>0</v>
      </c>
      <c r="E130" s="22077"/>
      <c r="F130" s="22078"/>
      <c r="G130" s="22079"/>
      <c r="H130" s="22080"/>
      <c r="I130" s="22081"/>
      <c r="J130" s="22082"/>
      <c r="K130" s="22083"/>
    </row>
    <row r="131" ht="22.5" customHeight="1">
      <c r="A131" s="22084"/>
      <c r="B131" s="22085"/>
      <c r="C131" s="22086" t="s">
        <v>662</v>
      </c>
      <c r="D131" s="7442">
        <v>0</v>
      </c>
      <c r="E131" s="22087"/>
      <c r="F131" s="22088"/>
      <c r="G131" s="22089"/>
      <c r="H131" s="22090"/>
      <c r="I131" s="22091"/>
      <c r="J131" s="22092"/>
      <c r="K131" s="22093"/>
    </row>
    <row r="132" ht="22.5" customHeight="1">
      <c r="A132" s="22094"/>
      <c r="B132" s="22095"/>
      <c r="C132" s="22096" t="s">
        <v>707</v>
      </c>
      <c r="D132" s="7442">
        <f>IF(D130=0,0,D131/D130-1)*100</f>
        <v>0</v>
      </c>
      <c r="E132" s="22097" t="s">
        <v>654</v>
      </c>
      <c r="F132" s="22098">
        <v>0</v>
      </c>
      <c r="G132" s="22099">
        <v>10</v>
      </c>
      <c r="H132" s="22100" t="s">
        <v>655</v>
      </c>
      <c r="I132" s="22101"/>
      <c r="J132" s="22102"/>
      <c r="K132" s="22103"/>
    </row>
    <row r="133" ht="22.5" customHeight="1">
      <c r="A133" s="22104" t="s">
        <v>1275</v>
      </c>
      <c r="B133" s="22105" t="s">
        <v>737</v>
      </c>
      <c r="C133" s="22106" t="s">
        <v>706</v>
      </c>
      <c r="D133" s="7442">
        <v>0</v>
      </c>
      <c r="E133" s="22107"/>
      <c r="F133" s="22108"/>
      <c r="G133" s="22109"/>
      <c r="H133" s="22110"/>
      <c r="I133" s="22111"/>
      <c r="J133" s="22112"/>
      <c r="K133" s="22113"/>
    </row>
    <row r="134" ht="22.5" customHeight="1">
      <c r="A134" s="22114"/>
      <c r="B134" s="22115"/>
      <c r="C134" s="22116" t="s">
        <v>662</v>
      </c>
      <c r="D134" s="7442">
        <v>0</v>
      </c>
      <c r="E134" s="22117"/>
      <c r="F134" s="22118"/>
      <c r="G134" s="22119"/>
      <c r="H134" s="22120"/>
      <c r="I134" s="22121"/>
      <c r="J134" s="22122"/>
      <c r="K134" s="22123"/>
    </row>
    <row r="135" ht="22.5" customHeight="1">
      <c r="A135" s="22124"/>
      <c r="B135" s="22125"/>
      <c r="C135" s="22126" t="s">
        <v>707</v>
      </c>
      <c r="D135" s="7442">
        <f>IF(D133=0,0,D134/D133-1)*100</f>
        <v>0</v>
      </c>
      <c r="E135" s="22127" t="s">
        <v>654</v>
      </c>
      <c r="F135" s="22128">
        <v>5</v>
      </c>
      <c r="G135" s="22129">
        <v>20</v>
      </c>
      <c r="H135" s="22130" t="s">
        <v>655</v>
      </c>
      <c r="I135" s="22131"/>
      <c r="J135" s="22132"/>
      <c r="K135" s="22133"/>
    </row>
    <row r="136" ht="22.5" customHeight="1">
      <c r="A136" s="22134" t="s">
        <v>1276</v>
      </c>
      <c r="B136" s="22135" t="s">
        <v>737</v>
      </c>
      <c r="C136" s="22136" t="s">
        <v>706</v>
      </c>
      <c r="D136" s="7442">
        <v>0</v>
      </c>
      <c r="E136" s="22137"/>
      <c r="F136" s="22138"/>
      <c r="G136" s="22139"/>
      <c r="H136" s="22140"/>
      <c r="I136" s="22141"/>
      <c r="J136" s="22142"/>
      <c r="K136" s="22143"/>
    </row>
    <row r="137" ht="22.5" customHeight="1">
      <c r="A137" s="22144"/>
      <c r="B137" s="22145"/>
      <c r="C137" s="22146" t="s">
        <v>662</v>
      </c>
      <c r="D137" s="7442">
        <v>0</v>
      </c>
      <c r="E137" s="22147"/>
      <c r="F137" s="22148"/>
      <c r="G137" s="22149"/>
      <c r="H137" s="22150"/>
      <c r="I137" s="22151"/>
      <c r="J137" s="22152"/>
      <c r="K137" s="22153"/>
    </row>
    <row r="138" ht="22.5" customHeight="1">
      <c r="A138" s="22154"/>
      <c r="B138" s="22155"/>
      <c r="C138" s="22156" t="s">
        <v>707</v>
      </c>
      <c r="D138" s="7442">
        <f>IF(D136=0,0,D137/D136-1)*100</f>
        <v>0</v>
      </c>
      <c r="E138" s="22157" t="s">
        <v>654</v>
      </c>
      <c r="F138" s="22158">
        <v>5</v>
      </c>
      <c r="G138" s="22159">
        <v>20</v>
      </c>
      <c r="H138" s="22160" t="s">
        <v>655</v>
      </c>
      <c r="I138" s="22161"/>
      <c r="J138" s="22162"/>
      <c r="K138" s="22163"/>
    </row>
    <row r="139" ht="22.5" customHeight="1">
      <c r="A139" s="22164" t="s">
        <v>1277</v>
      </c>
      <c r="B139" s="22165" t="s">
        <v>737</v>
      </c>
      <c r="C139" s="22166" t="s">
        <v>706</v>
      </c>
      <c r="D139" s="7442">
        <v>0</v>
      </c>
      <c r="E139" s="22167"/>
      <c r="F139" s="22168"/>
      <c r="G139" s="22169"/>
      <c r="H139" s="22170"/>
      <c r="I139" s="22171"/>
      <c r="J139" s="22172"/>
      <c r="K139" s="22173"/>
    </row>
    <row r="140" ht="22.5" customHeight="1">
      <c r="A140" s="22174"/>
      <c r="B140" s="22175"/>
      <c r="C140" s="22176" t="s">
        <v>662</v>
      </c>
      <c r="D140" s="7442">
        <v>0</v>
      </c>
      <c r="E140" s="22177"/>
      <c r="F140" s="22178"/>
      <c r="G140" s="22179"/>
      <c r="H140" s="22180"/>
      <c r="I140" s="22181"/>
      <c r="J140" s="22182"/>
      <c r="K140" s="22183"/>
    </row>
    <row r="141" ht="22.5" customHeight="1">
      <c r="A141" s="22184"/>
      <c r="B141" s="22185"/>
      <c r="C141" s="22186" t="s">
        <v>707</v>
      </c>
      <c r="D141" s="7442">
        <f>IF(D139=0,0,D140/D139-1)*100</f>
        <v>0</v>
      </c>
      <c r="E141" s="22187" t="s">
        <v>654</v>
      </c>
      <c r="F141" s="22188">
        <v>-20</v>
      </c>
      <c r="G141" s="22189">
        <v>20</v>
      </c>
      <c r="H141" s="22190" t="s">
        <v>655</v>
      </c>
      <c r="I141" s="22191"/>
      <c r="J141" s="22192"/>
      <c r="K141" s="22193"/>
    </row>
    <row r="142" ht="22.5" customHeight="1">
      <c r="A142" s="22194" t="s">
        <v>1278</v>
      </c>
      <c r="B142" s="22195" t="s">
        <v>737</v>
      </c>
      <c r="C142" s="22196" t="s">
        <v>706</v>
      </c>
      <c r="D142" s="7442">
        <v>0</v>
      </c>
      <c r="E142" s="22197"/>
      <c r="F142" s="22198"/>
      <c r="G142" s="22199"/>
      <c r="H142" s="22200"/>
      <c r="I142" s="22201"/>
      <c r="J142" s="22202"/>
      <c r="K142" s="22203"/>
    </row>
    <row r="143" ht="22.5" customHeight="1">
      <c r="A143" s="22204"/>
      <c r="B143" s="22205"/>
      <c r="C143" s="22206" t="s">
        <v>662</v>
      </c>
      <c r="D143" s="7442">
        <v>0</v>
      </c>
      <c r="E143" s="22207"/>
      <c r="F143" s="22208"/>
      <c r="G143" s="22209"/>
      <c r="H143" s="22210"/>
      <c r="I143" s="22211"/>
      <c r="J143" s="22212"/>
      <c r="K143" s="22213"/>
    </row>
    <row r="144" ht="22.5" customHeight="1">
      <c r="A144" s="22214"/>
      <c r="B144" s="22215"/>
      <c r="C144" s="22216" t="s">
        <v>707</v>
      </c>
      <c r="D144" s="7442">
        <f>IF(D142=0,0,D143/D142-1)*100</f>
        <v>0</v>
      </c>
      <c r="E144" s="22217" t="s">
        <v>654</v>
      </c>
      <c r="F144" s="22218">
        <v>-20</v>
      </c>
      <c r="G144" s="22219">
        <v>20</v>
      </c>
      <c r="H144" s="22220" t="s">
        <v>655</v>
      </c>
      <c r="I144" s="22221"/>
      <c r="J144" s="22222"/>
      <c r="K144" s="22223"/>
    </row>
    <row r="145" ht="22.5" customHeight="1">
      <c r="A145" s="22224" t="s">
        <v>725</v>
      </c>
      <c r="B145" s="22225"/>
      <c r="C145" s="22226"/>
      <c r="D145" s="22227"/>
      <c r="E145" s="22228"/>
      <c r="F145" s="22229"/>
      <c r="G145" s="22230"/>
      <c r="H145" s="22231"/>
      <c r="I145" s="22232"/>
      <c r="J145" s="22233"/>
      <c r="K145" s="22234"/>
    </row>
    <row r="146" ht="22.5" customHeight="1">
      <c r="A146" s="22235" t="s">
        <v>1279</v>
      </c>
      <c r="B146" s="22236" t="s">
        <v>1062</v>
      </c>
      <c r="C146" s="22237" t="s">
        <v>662</v>
      </c>
      <c r="D146" s="22238">
        <v>0</v>
      </c>
      <c r="E146" s="22239" t="s">
        <v>654</v>
      </c>
      <c r="F146" s="22240"/>
      <c r="G146" s="22241">
        <v>0</v>
      </c>
      <c r="H146" s="22242" t="s">
        <v>655</v>
      </c>
      <c r="I146" s="22243"/>
      <c r="J146" s="22244"/>
      <c r="K146" s="22245"/>
    </row>
    <row r="147" ht="22.5" customHeight="1">
      <c r="A147" s="22246"/>
      <c r="B147" s="22247"/>
      <c r="C147" s="22248"/>
      <c r="D147" s="13199"/>
      <c r="E147" s="22249"/>
      <c r="F147" s="22250"/>
      <c r="G147" s="22251"/>
      <c r="H147" s="22252"/>
      <c r="I147" s="22253"/>
      <c r="J147" s="22254"/>
      <c r="K147" s="22255"/>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I13"/>
    <mergeCell ref="A14:A16"/>
    <mergeCell ref="B14:B16"/>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I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93:I93"/>
    <mergeCell ref="A94:A97"/>
    <mergeCell ref="B94:B97"/>
    <mergeCell ref="A98:A99"/>
    <mergeCell ref="B98:B99"/>
    <mergeCell ref="A100:A102"/>
    <mergeCell ref="B100:B102"/>
    <mergeCell ref="A103:A105"/>
    <mergeCell ref="B103:B105"/>
    <mergeCell ref="A106:A108"/>
    <mergeCell ref="B106:B108"/>
    <mergeCell ref="A109:A111"/>
    <mergeCell ref="B109:B111"/>
    <mergeCell ref="A112:A114"/>
    <mergeCell ref="B112:B114"/>
    <mergeCell ref="A115:A117"/>
    <mergeCell ref="B115:B117"/>
    <mergeCell ref="A118:A120"/>
    <mergeCell ref="B118:B120"/>
    <mergeCell ref="A121:A123"/>
    <mergeCell ref="B121:B123"/>
    <mergeCell ref="A124:A126"/>
    <mergeCell ref="B124:B126"/>
    <mergeCell ref="A127:A129"/>
    <mergeCell ref="B127:B129"/>
    <mergeCell ref="A130:A132"/>
    <mergeCell ref="B130:B132"/>
    <mergeCell ref="A133:A135"/>
    <mergeCell ref="B133:B135"/>
    <mergeCell ref="A136:A138"/>
    <mergeCell ref="B136:B138"/>
    <mergeCell ref="A139:A141"/>
    <mergeCell ref="B139:B141"/>
    <mergeCell ref="A142:A144"/>
    <mergeCell ref="B142:B144"/>
    <mergeCell ref="A145:K145"/>
    <mergeCell ref="A147:I147"/>
  </mergeCells>
  <pageMargins left="1.18110236220472" right="1.18110236220472" top="1.18110236220472" bottom="1.18110236220472" header="0.51181" footer="0.51181"/>
  <pageSetup paperSize="9" pageOrder="overThenDown" orientation="portrait" errors="blank"/>
</worksheet>
</file>

<file path=xl/worksheets/sheet31.xml><?xml version="1.0" encoding="utf-8"?>
<worksheet xmlns="http://schemas.openxmlformats.org/spreadsheetml/2006/main" xmlns:r="http://schemas.openxmlformats.org/officeDocument/2006/relationships">
  <dimension ref="A1:K198"/>
  <sheetViews>
    <sheetView tabSelected="1" topLeftCell="A1" zoomScaleNormal="100" zoomScalePageLayoutView="60" workbookViewId="0">
      <pane topLeftCell="F184" activePane="bottomRight" state="frozen"/>
      <selection activeCell="A1" sqref="A1"/>
    </sheetView>
  </sheetViews>
  <sheetFormatPr defaultColWidth="8" defaultRowHeight="14.25"/>
  <cols>
    <col min="1" max="1" width="23.0901960784314" style="16"/>
    <col min="2" max="2" width="21.5098039215686" style="16"/>
    <col min="3" max="3" width="27.5333333333333" style="16"/>
    <col min="4" max="4" width="28.5372549019608" style="16"/>
    <col min="5" max="5" width="5.73333333333333" style="16"/>
    <col min="6" max="6" width="9.03529411764706" style="16"/>
    <col min="7" max="7" width="12.3333333333333" style="16"/>
    <col min="8" max="8" width="8.60392156862745" style="16"/>
    <col min="9" max="9" width="30.4039215686274" style="16"/>
    <col min="10" max="10" width="30.4039215686274" style="16"/>
    <col min="11" max="11" width="30.4039215686274" style="16"/>
  </cols>
  <sheetData>
    <row r="1" ht="30.75" customHeight="1">
      <c r="A1" s="22256" t="s">
        <v>1280</v>
      </c>
      <c r="B1" s="22257"/>
      <c r="C1" s="22258"/>
      <c r="D1" s="22259"/>
      <c r="E1" s="22260"/>
      <c r="F1" s="22261"/>
      <c r="G1" s="22262"/>
      <c r="H1" s="22263"/>
      <c r="I1" s="22264"/>
      <c r="J1" s="22265"/>
      <c r="K1" s="22266"/>
    </row>
    <row r="2" ht="13.5" customHeight="1">
      <c r="A2" s="22267"/>
      <c r="B2" s="22268"/>
      <c r="C2" s="22269"/>
      <c r="D2" s="22270"/>
      <c r="E2" s="22271"/>
      <c r="F2" s="22272"/>
      <c r="G2" s="22273"/>
      <c r="H2" s="22274"/>
      <c r="I2" s="22275"/>
      <c r="J2" s="22276"/>
      <c r="K2" s="22277" t="s">
        <v>1281</v>
      </c>
    </row>
    <row r="3" ht="15.75" customHeight="1">
      <c r="A3" s="22278" t="s">
        <v>50</v>
      </c>
      <c r="B3" s="22279"/>
      <c r="C3" s="22280"/>
      <c r="D3" s="22281"/>
      <c r="E3" s="22282"/>
      <c r="F3" s="22283"/>
      <c r="G3" s="22284"/>
      <c r="H3" s="22285"/>
      <c r="I3" s="22286"/>
      <c r="J3" s="22287"/>
      <c r="K3" s="22288" t="s">
        <v>730</v>
      </c>
    </row>
    <row r="4" ht="13.5" customHeight="1">
      <c r="A4" s="22289" t="s">
        <v>355</v>
      </c>
      <c r="B4" s="22290" t="s">
        <v>637</v>
      </c>
      <c r="C4" s="22291" t="s">
        <v>638</v>
      </c>
      <c r="D4" s="22292" t="s">
        <v>639</v>
      </c>
      <c r="E4" s="22293" t="s">
        <v>640</v>
      </c>
      <c r="F4" s="22294" t="s">
        <v>641</v>
      </c>
      <c r="G4" s="22295"/>
      <c r="H4" s="22296" t="s">
        <v>642</v>
      </c>
      <c r="I4" s="22297" t="s">
        <v>1282</v>
      </c>
      <c r="J4" s="22298" t="s">
        <v>644</v>
      </c>
      <c r="K4" s="22299" t="s">
        <v>645</v>
      </c>
    </row>
    <row r="5" ht="10.5" customHeight="1">
      <c r="A5" s="22300"/>
      <c r="B5" s="22301"/>
      <c r="C5" s="22302"/>
      <c r="D5" s="22303"/>
      <c r="E5" s="22304"/>
      <c r="F5" s="22305" t="s">
        <v>646</v>
      </c>
      <c r="G5" s="22306" t="s">
        <v>647</v>
      </c>
      <c r="H5" s="22307"/>
      <c r="I5" s="22308"/>
      <c r="J5" s="22309"/>
      <c r="K5" s="22310"/>
    </row>
    <row r="6" ht="24" customHeight="1">
      <c r="A6" s="22311" t="s">
        <v>896</v>
      </c>
      <c r="B6" s="22312"/>
      <c r="C6" s="22313"/>
      <c r="D6" s="22314"/>
      <c r="E6" s="22315"/>
      <c r="F6" s="22316"/>
      <c r="G6" s="22317"/>
      <c r="H6" s="22318"/>
      <c r="I6" s="22319"/>
      <c r="J6" s="22320"/>
      <c r="K6" s="22321"/>
    </row>
    <row r="7" ht="27" customHeight="1">
      <c r="A7" s="22322" t="s">
        <v>1065</v>
      </c>
      <c r="B7" s="22323" t="s">
        <v>733</v>
      </c>
      <c r="C7" s="22324" t="s">
        <v>662</v>
      </c>
      <c r="D7" s="7442">
        <v>0</v>
      </c>
      <c r="E7" s="22325"/>
      <c r="F7" s="22326"/>
      <c r="G7" s="22327"/>
      <c r="H7" s="22328"/>
      <c r="I7" s="22329"/>
      <c r="J7" s="22330"/>
      <c r="K7" s="22331"/>
    </row>
    <row r="8" ht="27" customHeight="1">
      <c r="A8" s="22332"/>
      <c r="B8" s="22333"/>
      <c r="C8" s="22334" t="s">
        <v>81</v>
      </c>
      <c r="D8" s="7442">
        <v>0</v>
      </c>
      <c r="E8" s="22335"/>
      <c r="F8" s="22336"/>
      <c r="G8" s="22337"/>
      <c r="H8" s="22338"/>
      <c r="I8" s="22339"/>
      <c r="J8" s="22340"/>
      <c r="K8" s="22341"/>
    </row>
    <row r="9" ht="27" customHeight="1">
      <c r="A9" s="22342"/>
      <c r="B9" s="22343"/>
      <c r="C9" s="22344" t="s">
        <v>734</v>
      </c>
      <c r="D9" s="7442">
        <f>D8-D7</f>
        <v>0</v>
      </c>
      <c r="E9" s="22345"/>
      <c r="F9" s="22346"/>
      <c r="G9" s="22347"/>
      <c r="H9" s="22348"/>
      <c r="I9" s="22349"/>
      <c r="J9" s="22350"/>
      <c r="K9" s="22351"/>
    </row>
    <row r="10" ht="27" customHeight="1">
      <c r="A10" s="22352"/>
      <c r="B10" s="22353"/>
      <c r="C10" s="22354" t="s">
        <v>735</v>
      </c>
      <c r="D10" s="7442">
        <f>IF(D7=0,0,D8/D7-1)*100</f>
        <v>0</v>
      </c>
      <c r="E10" s="22355" t="s">
        <v>654</v>
      </c>
      <c r="F10" s="22356">
        <v>5</v>
      </c>
      <c r="G10" s="22357">
        <v>20</v>
      </c>
      <c r="H10" s="22358" t="s">
        <v>655</v>
      </c>
      <c r="I10" s="22359"/>
      <c r="J10" s="22360"/>
      <c r="K10" s="22361"/>
    </row>
    <row r="11" ht="27" customHeight="1">
      <c r="A11" s="22362" t="s">
        <v>1283</v>
      </c>
      <c r="B11" s="22363" t="s">
        <v>737</v>
      </c>
      <c r="C11" s="22364" t="s">
        <v>662</v>
      </c>
      <c r="D11" s="7442">
        <v>0</v>
      </c>
      <c r="E11" s="22365"/>
      <c r="F11" s="22366"/>
      <c r="G11" s="22367"/>
      <c r="H11" s="22368"/>
      <c r="I11" s="22369"/>
      <c r="J11" s="22370"/>
      <c r="K11" s="22371"/>
    </row>
    <row r="12" ht="27" customHeight="1">
      <c r="A12" s="22372"/>
      <c r="B12" s="22373"/>
      <c r="C12" s="22374" t="s">
        <v>81</v>
      </c>
      <c r="D12" s="7442">
        <v>0</v>
      </c>
      <c r="E12" s="22375"/>
      <c r="F12" s="22376"/>
      <c r="G12" s="22377"/>
      <c r="H12" s="22378"/>
      <c r="I12" s="22379"/>
      <c r="J12" s="22380"/>
      <c r="K12" s="22381"/>
    </row>
    <row r="13" ht="27" customHeight="1">
      <c r="A13" s="22382"/>
      <c r="B13" s="22383"/>
      <c r="C13" s="22384" t="s">
        <v>734</v>
      </c>
      <c r="D13" s="7442">
        <f>D12-D11</f>
        <v>0</v>
      </c>
      <c r="E13" s="22385"/>
      <c r="F13" s="22386"/>
      <c r="G13" s="22387"/>
      <c r="H13" s="22388"/>
      <c r="I13" s="22389"/>
      <c r="J13" s="22390"/>
      <c r="K13" s="22391"/>
    </row>
    <row r="14" ht="27" customHeight="1">
      <c r="A14" s="22392"/>
      <c r="B14" s="22393"/>
      <c r="C14" s="22394" t="s">
        <v>735</v>
      </c>
      <c r="D14" s="7442">
        <f>IF(D11=0,0,D12/D11-1)*100</f>
        <v>0</v>
      </c>
      <c r="E14" s="22395" t="s">
        <v>654</v>
      </c>
      <c r="F14" s="22396">
        <v>5</v>
      </c>
      <c r="G14" s="22397">
        <v>20</v>
      </c>
      <c r="H14" s="22398" t="s">
        <v>655</v>
      </c>
      <c r="I14" s="22399"/>
      <c r="J14" s="22400"/>
      <c r="K14" s="22401"/>
    </row>
    <row r="15" ht="27" customHeight="1">
      <c r="A15" s="22402" t="s">
        <v>762</v>
      </c>
      <c r="B15" s="22403" t="s">
        <v>737</v>
      </c>
      <c r="C15" s="22404" t="s">
        <v>662</v>
      </c>
      <c r="D15" s="7442">
        <v>0</v>
      </c>
      <c r="E15" s="22405" t="s">
        <v>654</v>
      </c>
      <c r="F15" s="22406">
        <v>0</v>
      </c>
      <c r="G15" s="22407">
        <v>0</v>
      </c>
      <c r="H15" s="22408" t="s">
        <v>655</v>
      </c>
      <c r="I15" s="22409"/>
      <c r="J15" s="22410"/>
      <c r="K15" s="22411"/>
    </row>
    <row r="16" ht="27" customHeight="1">
      <c r="A16" s="22412"/>
      <c r="B16" s="22413"/>
      <c r="C16" s="22414" t="s">
        <v>81</v>
      </c>
      <c r="D16" s="7442">
        <v>0</v>
      </c>
      <c r="E16" s="22415" t="s">
        <v>654</v>
      </c>
      <c r="F16" s="22416">
        <v>0</v>
      </c>
      <c r="G16" s="22417">
        <v>0</v>
      </c>
      <c r="H16" s="22418" t="s">
        <v>655</v>
      </c>
      <c r="I16" s="22419"/>
      <c r="J16" s="22420"/>
      <c r="K16" s="22421"/>
    </row>
    <row r="17" ht="27" customHeight="1">
      <c r="A17" s="22422"/>
      <c r="B17" s="22423"/>
      <c r="C17" s="22424" t="s">
        <v>734</v>
      </c>
      <c r="D17" s="7442">
        <f>D16-D15</f>
        <v>0</v>
      </c>
      <c r="E17" s="22425"/>
      <c r="F17" s="22426"/>
      <c r="G17" s="22427"/>
      <c r="H17" s="22428"/>
      <c r="I17" s="22429"/>
      <c r="J17" s="22430"/>
      <c r="K17" s="22431"/>
    </row>
    <row r="18" ht="27" customHeight="1">
      <c r="A18" s="22432"/>
      <c r="B18" s="22433"/>
      <c r="C18" s="22434" t="s">
        <v>735</v>
      </c>
      <c r="D18" s="7442">
        <f>IF(D15=0,0,D16/D15-1)*100</f>
        <v>0</v>
      </c>
      <c r="E18" s="22435"/>
      <c r="F18" s="22436"/>
      <c r="G18" s="22437"/>
      <c r="H18" s="22438"/>
      <c r="I18" s="22439"/>
      <c r="J18" s="22440"/>
      <c r="K18" s="22441"/>
    </row>
    <row r="19" ht="27" customHeight="1">
      <c r="A19" s="22442" t="s">
        <v>1284</v>
      </c>
      <c r="B19" s="22443" t="s">
        <v>914</v>
      </c>
      <c r="C19" s="22444" t="s">
        <v>767</v>
      </c>
      <c r="D19" s="7442">
        <v>0</v>
      </c>
      <c r="E19" s="22445"/>
      <c r="F19" s="22446"/>
      <c r="G19" s="22447"/>
      <c r="H19" s="22448"/>
      <c r="I19" s="22449"/>
      <c r="J19" s="22450"/>
      <c r="K19" s="22451"/>
    </row>
    <row r="20" ht="27" customHeight="1">
      <c r="A20" s="22452"/>
      <c r="B20" s="22453"/>
      <c r="C20" s="22454" t="s">
        <v>768</v>
      </c>
      <c r="D20" s="7442">
        <v>0</v>
      </c>
      <c r="E20" s="22455"/>
      <c r="F20" s="22456"/>
      <c r="G20" s="22457"/>
      <c r="H20" s="22458"/>
      <c r="I20" s="22459"/>
      <c r="J20" s="22460"/>
      <c r="K20" s="22461"/>
    </row>
    <row r="21" ht="27" customHeight="1">
      <c r="A21" s="22462"/>
      <c r="B21" s="22463"/>
      <c r="C21" s="22464" t="s">
        <v>653</v>
      </c>
      <c r="D21" s="7442">
        <f>D20-D19</f>
        <v>0</v>
      </c>
      <c r="E21" s="22465" t="s">
        <v>654</v>
      </c>
      <c r="F21" s="22466">
        <v>0</v>
      </c>
      <c r="G21" s="22467">
        <v>0</v>
      </c>
      <c r="H21" s="22468" t="s">
        <v>655</v>
      </c>
      <c r="I21" s="22469"/>
      <c r="J21" s="22470"/>
      <c r="K21" s="22471"/>
    </row>
    <row r="22" ht="27" customHeight="1">
      <c r="A22" s="22472"/>
      <c r="B22" s="22473"/>
      <c r="C22" s="22474" t="s">
        <v>769</v>
      </c>
      <c r="D22" s="22475">
        <v>0</v>
      </c>
      <c r="E22" s="22476"/>
      <c r="F22" s="22477"/>
      <c r="G22" s="22478"/>
      <c r="H22" s="22479"/>
      <c r="I22" s="22480"/>
      <c r="J22" s="22481"/>
      <c r="K22" s="22482"/>
    </row>
    <row r="23" ht="27" customHeight="1">
      <c r="A23" s="22483"/>
      <c r="B23" s="22484"/>
      <c r="C23" s="22485" t="s">
        <v>770</v>
      </c>
      <c r="D23" s="7442">
        <v>0</v>
      </c>
      <c r="E23" s="22486"/>
      <c r="F23" s="22487"/>
      <c r="G23" s="22488"/>
      <c r="H23" s="22489"/>
      <c r="I23" s="22490"/>
      <c r="J23" s="22491"/>
      <c r="K23" s="22492"/>
    </row>
    <row r="24" ht="27" customHeight="1">
      <c r="A24" s="22493"/>
      <c r="B24" s="22494"/>
      <c r="C24" s="22495" t="s">
        <v>653</v>
      </c>
      <c r="D24" s="7442">
        <f>D23-D22</f>
        <v>0</v>
      </c>
      <c r="E24" s="22496" t="s">
        <v>654</v>
      </c>
      <c r="F24" s="22497">
        <v>0</v>
      </c>
      <c r="G24" s="22498">
        <v>0</v>
      </c>
      <c r="H24" s="22499" t="s">
        <v>655</v>
      </c>
      <c r="I24" s="22500"/>
      <c r="J24" s="22501"/>
      <c r="K24" s="22502"/>
    </row>
    <row r="25" ht="27" customHeight="1">
      <c r="A25" s="22503" t="s">
        <v>915</v>
      </c>
      <c r="B25" s="22504" t="s">
        <v>737</v>
      </c>
      <c r="C25" s="22505" t="s">
        <v>662</v>
      </c>
      <c r="D25" s="7442">
        <v>0</v>
      </c>
      <c r="E25" s="22506"/>
      <c r="F25" s="22507"/>
      <c r="G25" s="22508"/>
      <c r="H25" s="22509"/>
      <c r="I25" s="22510"/>
      <c r="J25" s="22511"/>
      <c r="K25" s="22512"/>
    </row>
    <row r="26" ht="27" customHeight="1">
      <c r="A26" s="22513"/>
      <c r="B26" s="22514"/>
      <c r="C26" s="22515" t="s">
        <v>81</v>
      </c>
      <c r="D26" s="7442">
        <v>0</v>
      </c>
      <c r="E26" s="22516"/>
      <c r="F26" s="22517"/>
      <c r="G26" s="22518"/>
      <c r="H26" s="22519"/>
      <c r="I26" s="22520"/>
      <c r="J26" s="22521"/>
      <c r="K26" s="22522"/>
    </row>
    <row r="27" ht="27" customHeight="1">
      <c r="A27" s="22523"/>
      <c r="B27" s="22524"/>
      <c r="C27" s="22525" t="s">
        <v>734</v>
      </c>
      <c r="D27" s="7442">
        <f>D26-D25</f>
        <v>0</v>
      </c>
      <c r="E27" s="22526"/>
      <c r="F27" s="22527"/>
      <c r="G27" s="22528"/>
      <c r="H27" s="22529"/>
      <c r="I27" s="22530"/>
      <c r="J27" s="22531"/>
      <c r="K27" s="22532"/>
    </row>
    <row r="28" ht="27" customHeight="1">
      <c r="A28" s="22533"/>
      <c r="B28" s="22534"/>
      <c r="C28" s="22535" t="s">
        <v>735</v>
      </c>
      <c r="D28" s="7442">
        <f>IF(D25=0,0,D26/D25-1)*100</f>
        <v>0</v>
      </c>
      <c r="E28" s="22536"/>
      <c r="F28" s="22537"/>
      <c r="G28" s="22538"/>
      <c r="H28" s="22539"/>
      <c r="I28" s="22540"/>
      <c r="J28" s="22541"/>
      <c r="K28" s="22542"/>
    </row>
    <row r="29" ht="27" customHeight="1">
      <c r="A29" s="22543" t="s">
        <v>994</v>
      </c>
      <c r="B29" s="22544" t="s">
        <v>776</v>
      </c>
      <c r="C29" s="22545" t="s">
        <v>662</v>
      </c>
      <c r="D29" s="7442">
        <v>0</v>
      </c>
      <c r="E29" s="22546" t="s">
        <v>654</v>
      </c>
      <c r="F29" s="22547">
        <v>0.35</v>
      </c>
      <c r="G29" s="22548">
        <v>4</v>
      </c>
      <c r="H29" s="22549" t="s">
        <v>655</v>
      </c>
      <c r="I29" s="22550"/>
      <c r="J29" s="22551"/>
      <c r="K29" s="22552"/>
    </row>
    <row r="30" ht="27" customHeight="1">
      <c r="A30" s="22553"/>
      <c r="B30" s="22554"/>
      <c r="C30" s="22555" t="s">
        <v>81</v>
      </c>
      <c r="D30" s="7442">
        <v>0</v>
      </c>
      <c r="E30" s="22556" t="s">
        <v>654</v>
      </c>
      <c r="F30" s="22557">
        <v>0.35</v>
      </c>
      <c r="G30" s="22558">
        <v>4</v>
      </c>
      <c r="H30" s="22559" t="s">
        <v>655</v>
      </c>
      <c r="I30" s="22560"/>
      <c r="J30" s="22561"/>
      <c r="K30" s="22562"/>
    </row>
    <row r="31" ht="27" customHeight="1">
      <c r="A31" s="22563"/>
      <c r="B31" s="22564"/>
      <c r="C31" s="22565" t="s">
        <v>734</v>
      </c>
      <c r="D31" s="7442">
        <f>D30-D29</f>
        <v>0</v>
      </c>
      <c r="E31" s="22566"/>
      <c r="F31" s="22567"/>
      <c r="G31" s="22568"/>
      <c r="H31" s="22569"/>
      <c r="I31" s="22570"/>
      <c r="J31" s="22571"/>
      <c r="K31" s="22572"/>
    </row>
    <row r="32" ht="27" customHeight="1">
      <c r="A32" s="22573" t="s">
        <v>777</v>
      </c>
      <c r="B32" s="22574" t="s">
        <v>778</v>
      </c>
      <c r="C32" s="22575" t="s">
        <v>662</v>
      </c>
      <c r="D32" s="7442">
        <v>0</v>
      </c>
      <c r="E32" s="22576"/>
      <c r="F32" s="22577"/>
      <c r="G32" s="22578"/>
      <c r="H32" s="22579"/>
      <c r="I32" s="22580"/>
      <c r="J32" s="22581"/>
      <c r="K32" s="22582"/>
    </row>
    <row r="33" ht="27" customHeight="1">
      <c r="A33" s="22583"/>
      <c r="B33" s="22584"/>
      <c r="C33" s="22585" t="s">
        <v>81</v>
      </c>
      <c r="D33" s="7442">
        <v>0</v>
      </c>
      <c r="E33" s="22586"/>
      <c r="F33" s="22587"/>
      <c r="G33" s="22588"/>
      <c r="H33" s="22589"/>
      <c r="I33" s="22590"/>
      <c r="J33" s="22591"/>
      <c r="K33" s="22592"/>
    </row>
    <row r="34" ht="27" customHeight="1">
      <c r="A34" s="22593"/>
      <c r="B34" s="22594"/>
      <c r="C34" s="22595" t="s">
        <v>734</v>
      </c>
      <c r="D34" s="7442">
        <f>D33-D32</f>
        <v>0</v>
      </c>
      <c r="E34" s="22596"/>
      <c r="F34" s="22597"/>
      <c r="G34" s="22598"/>
      <c r="H34" s="22599"/>
      <c r="I34" s="22600"/>
      <c r="J34" s="22601"/>
      <c r="K34" s="22602"/>
    </row>
    <row r="35" ht="27" customHeight="1">
      <c r="A35" s="22603"/>
      <c r="B35" s="22604"/>
      <c r="C35" s="22605" t="s">
        <v>735</v>
      </c>
      <c r="D35" s="7442">
        <f>IF(D32=0,0,D33/D32-1)*100</f>
        <v>0</v>
      </c>
      <c r="E35" s="22606"/>
      <c r="F35" s="22607"/>
      <c r="G35" s="22608"/>
      <c r="H35" s="22609"/>
      <c r="I35" s="22610"/>
      <c r="J35" s="22611"/>
      <c r="K35" s="22612"/>
    </row>
    <row r="36" ht="27" customHeight="1">
      <c r="A36" s="22613" t="s">
        <v>779</v>
      </c>
      <c r="B36" s="22614" t="s">
        <v>780</v>
      </c>
      <c r="C36" s="22615" t="s">
        <v>662</v>
      </c>
      <c r="D36" s="7442">
        <v>0</v>
      </c>
      <c r="E36" s="22616" t="s">
        <v>654</v>
      </c>
      <c r="F36" s="22617">
        <v>0</v>
      </c>
      <c r="G36" s="22618">
        <v>0</v>
      </c>
      <c r="H36" s="22619" t="s">
        <v>655</v>
      </c>
      <c r="I36" s="22620"/>
      <c r="J36" s="22621"/>
      <c r="K36" s="22622"/>
    </row>
    <row r="37" ht="27" customHeight="1">
      <c r="A37" s="22623"/>
      <c r="B37" s="22624"/>
      <c r="C37" s="22625" t="s">
        <v>81</v>
      </c>
      <c r="D37" s="7442">
        <v>0</v>
      </c>
      <c r="E37" s="22626" t="s">
        <v>654</v>
      </c>
      <c r="F37" s="22627">
        <v>0</v>
      </c>
      <c r="G37" s="22628">
        <v>0</v>
      </c>
      <c r="H37" s="22629" t="s">
        <v>655</v>
      </c>
      <c r="I37" s="22630"/>
      <c r="J37" s="22631"/>
      <c r="K37" s="22632"/>
    </row>
    <row r="38" ht="24" customHeight="1">
      <c r="A38" s="22633" t="s">
        <v>919</v>
      </c>
      <c r="B38" s="22634"/>
      <c r="C38" s="22635"/>
      <c r="D38" s="22636"/>
      <c r="E38" s="22637"/>
      <c r="F38" s="22638"/>
      <c r="G38" s="22639"/>
      <c r="H38" s="22640"/>
      <c r="I38" s="22641"/>
      <c r="J38" s="22642"/>
      <c r="K38" s="22643"/>
    </row>
    <row r="39" ht="27" customHeight="1">
      <c r="A39" s="22644" t="s">
        <v>998</v>
      </c>
      <c r="B39" s="22645" t="s">
        <v>733</v>
      </c>
      <c r="C39" s="22646" t="s">
        <v>662</v>
      </c>
      <c r="D39" s="7442">
        <v>0</v>
      </c>
      <c r="E39" s="22647"/>
      <c r="F39" s="22648"/>
      <c r="G39" s="22649"/>
      <c r="H39" s="22650"/>
      <c r="I39" s="22651"/>
      <c r="J39" s="22652"/>
      <c r="K39" s="22653"/>
    </row>
    <row r="40" ht="27" customHeight="1">
      <c r="A40" s="22654"/>
      <c r="B40" s="22655"/>
      <c r="C40" s="22656" t="s">
        <v>81</v>
      </c>
      <c r="D40" s="7442">
        <v>0</v>
      </c>
      <c r="E40" s="22657"/>
      <c r="F40" s="22658"/>
      <c r="G40" s="22659"/>
      <c r="H40" s="22660"/>
      <c r="I40" s="22661"/>
      <c r="J40" s="22662"/>
      <c r="K40" s="22663"/>
    </row>
    <row r="41" ht="27" customHeight="1">
      <c r="A41" s="22664"/>
      <c r="B41" s="22665"/>
      <c r="C41" s="22666" t="s">
        <v>734</v>
      </c>
      <c r="D41" s="7442">
        <f>D40-D39</f>
        <v>0</v>
      </c>
      <c r="E41" s="22667"/>
      <c r="F41" s="22668"/>
      <c r="G41" s="22669"/>
      <c r="H41" s="22670"/>
      <c r="I41" s="22671"/>
      <c r="J41" s="22672"/>
      <c r="K41" s="22673"/>
    </row>
    <row r="42" ht="27" customHeight="1">
      <c r="A42" s="22674"/>
      <c r="B42" s="22675"/>
      <c r="C42" s="22676" t="s">
        <v>735</v>
      </c>
      <c r="D42" s="7442">
        <f>IF(D39=0,0,D40/D39-1)*100</f>
        <v>0</v>
      </c>
      <c r="E42" s="22677" t="s">
        <v>654</v>
      </c>
      <c r="F42" s="22678">
        <v>0</v>
      </c>
      <c r="G42" s="22679">
        <v>20</v>
      </c>
      <c r="H42" s="22680" t="s">
        <v>655</v>
      </c>
      <c r="I42" s="22681"/>
      <c r="J42" s="22682"/>
      <c r="K42" s="22683"/>
    </row>
    <row r="43" ht="27" customHeight="1">
      <c r="A43" s="22684" t="s">
        <v>1285</v>
      </c>
      <c r="B43" s="22685" t="s">
        <v>737</v>
      </c>
      <c r="C43" s="22686" t="s">
        <v>662</v>
      </c>
      <c r="D43" s="7442">
        <v>0</v>
      </c>
      <c r="E43" s="22687"/>
      <c r="F43" s="22688"/>
      <c r="G43" s="22689"/>
      <c r="H43" s="22690"/>
      <c r="I43" s="22691"/>
      <c r="J43" s="22692"/>
      <c r="K43" s="22693"/>
    </row>
    <row r="44" ht="27" customHeight="1">
      <c r="A44" s="22694"/>
      <c r="B44" s="22695"/>
      <c r="C44" s="22696" t="s">
        <v>81</v>
      </c>
      <c r="D44" s="7442">
        <v>0</v>
      </c>
      <c r="E44" s="22697"/>
      <c r="F44" s="22698"/>
      <c r="G44" s="22699"/>
      <c r="H44" s="22700"/>
      <c r="I44" s="22701"/>
      <c r="J44" s="22702"/>
      <c r="K44" s="22703"/>
    </row>
    <row r="45" ht="27" customHeight="1">
      <c r="A45" s="22704"/>
      <c r="B45" s="22705"/>
      <c r="C45" s="22706" t="s">
        <v>734</v>
      </c>
      <c r="D45" s="7442">
        <f>D44-D43</f>
        <v>0</v>
      </c>
      <c r="E45" s="22707"/>
      <c r="F45" s="22708"/>
      <c r="G45" s="22709"/>
      <c r="H45" s="22710"/>
      <c r="I45" s="22711"/>
      <c r="J45" s="22712"/>
      <c r="K45" s="22713"/>
    </row>
    <row r="46" ht="27" customHeight="1">
      <c r="A46" s="22714"/>
      <c r="B46" s="22715"/>
      <c r="C46" s="22716" t="s">
        <v>735</v>
      </c>
      <c r="D46" s="7442">
        <f>IF(D43=0,0,D44/D43-1)*100</f>
        <v>0</v>
      </c>
      <c r="E46" s="22717" t="s">
        <v>654</v>
      </c>
      <c r="F46" s="22718">
        <v>-10</v>
      </c>
      <c r="G46" s="22719">
        <v>20</v>
      </c>
      <c r="H46" s="22720" t="s">
        <v>655</v>
      </c>
      <c r="I46" s="22721"/>
      <c r="J46" s="22722"/>
      <c r="K46" s="22723"/>
    </row>
    <row r="47" ht="27" customHeight="1">
      <c r="A47" s="22724" t="s">
        <v>1286</v>
      </c>
      <c r="B47" s="22725" t="s">
        <v>1287</v>
      </c>
      <c r="C47" s="22726" t="s">
        <v>662</v>
      </c>
      <c r="D47" s="7442">
        <v>0</v>
      </c>
      <c r="E47" s="22727" t="s">
        <v>654</v>
      </c>
      <c r="F47" s="22728">
        <v>1200</v>
      </c>
      <c r="G47" s="22729">
        <v>2400</v>
      </c>
      <c r="H47" s="22730" t="s">
        <v>655</v>
      </c>
      <c r="I47" s="22731"/>
      <c r="J47" s="22732"/>
      <c r="K47" s="22733"/>
    </row>
    <row r="48" ht="27" customHeight="1">
      <c r="A48" s="22734"/>
      <c r="B48" s="22735"/>
      <c r="C48" s="22736" t="s">
        <v>81</v>
      </c>
      <c r="D48" s="7442">
        <v>0</v>
      </c>
      <c r="E48" s="22737" t="s">
        <v>654</v>
      </c>
      <c r="F48" s="22738">
        <v>1200</v>
      </c>
      <c r="G48" s="22739">
        <v>2400</v>
      </c>
      <c r="H48" s="22740" t="s">
        <v>655</v>
      </c>
      <c r="I48" s="22741"/>
      <c r="J48" s="22742"/>
      <c r="K48" s="22743"/>
    </row>
    <row r="49" ht="27" customHeight="1">
      <c r="A49" s="22744"/>
      <c r="B49" s="22745"/>
      <c r="C49" s="22746" t="s">
        <v>734</v>
      </c>
      <c r="D49" s="7442">
        <f>D48-D47</f>
        <v>0</v>
      </c>
      <c r="E49" s="22747"/>
      <c r="F49" s="22748"/>
      <c r="G49" s="22749"/>
      <c r="H49" s="22750"/>
      <c r="I49" s="22751"/>
      <c r="J49" s="22752"/>
      <c r="K49" s="22753"/>
    </row>
    <row r="50" ht="27" customHeight="1">
      <c r="A50" s="22754"/>
      <c r="B50" s="22755"/>
      <c r="C50" s="22756" t="s">
        <v>735</v>
      </c>
      <c r="D50" s="7442">
        <f>IF(D47=0,0,D48/D47-1)*100</f>
        <v>0</v>
      </c>
      <c r="E50" s="22757" t="s">
        <v>654</v>
      </c>
      <c r="F50" s="22758">
        <v>0</v>
      </c>
      <c r="G50" s="22759">
        <v>10</v>
      </c>
      <c r="H50" s="22760" t="s">
        <v>655</v>
      </c>
      <c r="I50" s="22761"/>
      <c r="J50" s="22762"/>
      <c r="K50" s="22763"/>
    </row>
    <row r="51" ht="27" customHeight="1">
      <c r="A51" s="22764" t="s">
        <v>1288</v>
      </c>
      <c r="B51" s="22765"/>
      <c r="C51" s="22766" t="s">
        <v>662</v>
      </c>
      <c r="D51" s="7442">
        <v>0</v>
      </c>
      <c r="E51" s="22767"/>
      <c r="F51" s="22768"/>
      <c r="G51" s="22769"/>
      <c r="H51" s="22770"/>
      <c r="I51" s="22771"/>
      <c r="J51" s="22772"/>
      <c r="K51" s="22773"/>
    </row>
    <row r="52" ht="27" customHeight="1">
      <c r="A52" s="22774"/>
      <c r="B52" s="22775"/>
      <c r="C52" s="22776" t="s">
        <v>81</v>
      </c>
      <c r="D52" s="7442">
        <v>0</v>
      </c>
      <c r="E52" s="22777"/>
      <c r="F52" s="22778"/>
      <c r="G52" s="22779"/>
      <c r="H52" s="22780"/>
      <c r="I52" s="22781"/>
      <c r="J52" s="22782"/>
      <c r="K52" s="22783"/>
    </row>
    <row r="53" ht="27" customHeight="1">
      <c r="A53" s="22784"/>
      <c r="B53" s="22785"/>
      <c r="C53" s="22786" t="s">
        <v>734</v>
      </c>
      <c r="D53" s="7442">
        <f>D52-D51</f>
        <v>0</v>
      </c>
      <c r="E53" s="22787"/>
      <c r="F53" s="22788"/>
      <c r="G53" s="22789"/>
      <c r="H53" s="22790"/>
      <c r="I53" s="22791"/>
      <c r="J53" s="22792"/>
      <c r="K53" s="22793"/>
    </row>
    <row r="54" ht="27" customHeight="1">
      <c r="A54" s="22794"/>
      <c r="B54" s="22795"/>
      <c r="C54" s="22796" t="s">
        <v>735</v>
      </c>
      <c r="D54" s="7442">
        <f>IF(D51=0,0,D52/D51-1)*100</f>
        <v>0</v>
      </c>
      <c r="E54" s="22797" t="s">
        <v>654</v>
      </c>
      <c r="F54" s="22798">
        <v>-10</v>
      </c>
      <c r="G54" s="22799">
        <v>20</v>
      </c>
      <c r="H54" s="22800" t="s">
        <v>655</v>
      </c>
      <c r="I54" s="22801"/>
      <c r="J54" s="22802"/>
      <c r="K54" s="22803"/>
    </row>
    <row r="55" ht="27" customHeight="1">
      <c r="A55" s="22804" t="s">
        <v>1289</v>
      </c>
      <c r="B55" s="22805" t="s">
        <v>1290</v>
      </c>
      <c r="C55" s="22806" t="s">
        <v>662</v>
      </c>
      <c r="D55" s="7442">
        <v>0</v>
      </c>
      <c r="E55" s="22807" t="s">
        <v>654</v>
      </c>
      <c r="F55" s="22808">
        <v>250</v>
      </c>
      <c r="G55" s="22809">
        <v>600</v>
      </c>
      <c r="H55" s="22810" t="s">
        <v>655</v>
      </c>
      <c r="I55" s="22811"/>
      <c r="J55" s="22812"/>
      <c r="K55" s="22813"/>
    </row>
    <row r="56" ht="27" customHeight="1">
      <c r="A56" s="22814"/>
      <c r="B56" s="22815"/>
      <c r="C56" s="22816" t="s">
        <v>81</v>
      </c>
      <c r="D56" s="7442">
        <v>0</v>
      </c>
      <c r="E56" s="22817" t="s">
        <v>654</v>
      </c>
      <c r="F56" s="22818">
        <v>250</v>
      </c>
      <c r="G56" s="22819">
        <v>700</v>
      </c>
      <c r="H56" s="22820" t="s">
        <v>655</v>
      </c>
      <c r="I56" s="22821"/>
      <c r="J56" s="22822"/>
      <c r="K56" s="22823"/>
    </row>
    <row r="57" ht="27" customHeight="1">
      <c r="A57" s="22824"/>
      <c r="B57" s="22825"/>
      <c r="C57" s="22826" t="s">
        <v>734</v>
      </c>
      <c r="D57" s="7442">
        <f>D56-D55</f>
        <v>0</v>
      </c>
      <c r="E57" s="22827"/>
      <c r="F57" s="22828"/>
      <c r="G57" s="22829"/>
      <c r="H57" s="22830"/>
      <c r="I57" s="22831"/>
      <c r="J57" s="22832"/>
      <c r="K57" s="22833"/>
    </row>
    <row r="58" ht="27" customHeight="1">
      <c r="A58" s="22834"/>
      <c r="B58" s="22835"/>
      <c r="C58" s="22836" t="s">
        <v>735</v>
      </c>
      <c r="D58" s="7442">
        <f>IF(D55=0,0,D56/D55-1)*100</f>
        <v>0</v>
      </c>
      <c r="E58" s="22837" t="s">
        <v>654</v>
      </c>
      <c r="F58" s="22838">
        <v>0</v>
      </c>
      <c r="G58" s="22839">
        <v>10</v>
      </c>
      <c r="H58" s="22840" t="s">
        <v>655</v>
      </c>
      <c r="I58" s="22841"/>
      <c r="J58" s="22842"/>
      <c r="K58" s="22843"/>
    </row>
    <row r="59" ht="27" customHeight="1">
      <c r="A59" s="22844" t="s">
        <v>1291</v>
      </c>
      <c r="B59" s="22845"/>
      <c r="C59" s="22846" t="s">
        <v>662</v>
      </c>
      <c r="D59" s="7442">
        <v>0</v>
      </c>
      <c r="E59" s="22847"/>
      <c r="F59" s="22848"/>
      <c r="G59" s="22849"/>
      <c r="H59" s="22850"/>
      <c r="I59" s="22851"/>
      <c r="J59" s="22852"/>
      <c r="K59" s="22853"/>
    </row>
    <row r="60" ht="27" customHeight="1">
      <c r="A60" s="22854"/>
      <c r="B60" s="22855"/>
      <c r="C60" s="22856" t="s">
        <v>81</v>
      </c>
      <c r="D60" s="7442">
        <v>0</v>
      </c>
      <c r="E60" s="22857"/>
      <c r="F60" s="22858"/>
      <c r="G60" s="22859"/>
      <c r="H60" s="22860"/>
      <c r="I60" s="22861"/>
      <c r="J60" s="22862"/>
      <c r="K60" s="22863"/>
    </row>
    <row r="61" ht="27" customHeight="1">
      <c r="A61" s="22864"/>
      <c r="B61" s="22865"/>
      <c r="C61" s="22866" t="s">
        <v>734</v>
      </c>
      <c r="D61" s="7442">
        <f>D60-D59</f>
        <v>0</v>
      </c>
      <c r="E61" s="22867"/>
      <c r="F61" s="22868"/>
      <c r="G61" s="22869"/>
      <c r="H61" s="22870"/>
      <c r="I61" s="22871"/>
      <c r="J61" s="22872"/>
      <c r="K61" s="22873"/>
    </row>
    <row r="62" ht="27" customHeight="1">
      <c r="A62" s="22874"/>
      <c r="B62" s="22875"/>
      <c r="C62" s="22876" t="s">
        <v>735</v>
      </c>
      <c r="D62" s="7442">
        <f>IF(D59=0,0,D60/D59-1)*100</f>
        <v>0</v>
      </c>
      <c r="E62" s="22877" t="s">
        <v>654</v>
      </c>
      <c r="F62" s="22878">
        <v>-10</v>
      </c>
      <c r="G62" s="22879">
        <v>20</v>
      </c>
      <c r="H62" s="22880" t="s">
        <v>655</v>
      </c>
      <c r="I62" s="22881"/>
      <c r="J62" s="22882"/>
      <c r="K62" s="22883"/>
    </row>
    <row r="63" ht="27" customHeight="1">
      <c r="A63" s="22884" t="s">
        <v>1292</v>
      </c>
      <c r="B63" s="22885" t="s">
        <v>1293</v>
      </c>
      <c r="C63" s="22886" t="s">
        <v>662</v>
      </c>
      <c r="D63" s="7442">
        <v>0</v>
      </c>
      <c r="E63" s="22887" t="s">
        <v>654</v>
      </c>
      <c r="F63" s="22888">
        <v>10000</v>
      </c>
      <c r="G63" s="22889">
        <v>50000</v>
      </c>
      <c r="H63" s="22890" t="s">
        <v>655</v>
      </c>
      <c r="I63" s="22891"/>
      <c r="J63" s="22892"/>
      <c r="K63" s="22893"/>
    </row>
    <row r="64" ht="27" customHeight="1">
      <c r="A64" s="22894"/>
      <c r="B64" s="22895"/>
      <c r="C64" s="22896" t="s">
        <v>81</v>
      </c>
      <c r="D64" s="7442">
        <v>0</v>
      </c>
      <c r="E64" s="22897" t="s">
        <v>654</v>
      </c>
      <c r="F64" s="22898">
        <v>10000</v>
      </c>
      <c r="G64" s="22899">
        <v>50000</v>
      </c>
      <c r="H64" s="22900" t="s">
        <v>655</v>
      </c>
      <c r="I64" s="22901"/>
      <c r="J64" s="22902"/>
      <c r="K64" s="22903"/>
    </row>
    <row r="65" ht="27" customHeight="1">
      <c r="A65" s="22904"/>
      <c r="B65" s="22905"/>
      <c r="C65" s="22906" t="s">
        <v>734</v>
      </c>
      <c r="D65" s="7442">
        <f>D64-D63</f>
        <v>0</v>
      </c>
      <c r="E65" s="22907"/>
      <c r="F65" s="22908"/>
      <c r="G65" s="22909"/>
      <c r="H65" s="22910"/>
      <c r="I65" s="22911"/>
      <c r="J65" s="22912"/>
      <c r="K65" s="22913"/>
    </row>
    <row r="66" ht="27" customHeight="1">
      <c r="A66" s="22914"/>
      <c r="B66" s="22915"/>
      <c r="C66" s="22916" t="s">
        <v>735</v>
      </c>
      <c r="D66" s="7442">
        <f>IF(D63=0,0,D64/D63-1)*100</f>
        <v>0</v>
      </c>
      <c r="E66" s="22917" t="s">
        <v>654</v>
      </c>
      <c r="F66" s="22918">
        <v>-10</v>
      </c>
      <c r="G66" s="22919">
        <v>20</v>
      </c>
      <c r="H66" s="22920" t="s">
        <v>655</v>
      </c>
      <c r="I66" s="22921"/>
      <c r="J66" s="22922"/>
      <c r="K66" s="22923"/>
    </row>
    <row r="67" ht="27" customHeight="1">
      <c r="A67" s="22924" t="s">
        <v>1294</v>
      </c>
      <c r="B67" s="22925" t="s">
        <v>737</v>
      </c>
      <c r="C67" s="22926" t="s">
        <v>662</v>
      </c>
      <c r="D67" s="7442">
        <v>0</v>
      </c>
      <c r="E67" s="22927"/>
      <c r="F67" s="22928"/>
      <c r="G67" s="22929"/>
      <c r="H67" s="22930"/>
      <c r="I67" s="22931"/>
      <c r="J67" s="22932"/>
      <c r="K67" s="22933"/>
    </row>
    <row r="68" ht="27" customHeight="1">
      <c r="A68" s="22934"/>
      <c r="B68" s="22935"/>
      <c r="C68" s="22936" t="s">
        <v>81</v>
      </c>
      <c r="D68" s="7442">
        <v>0</v>
      </c>
      <c r="E68" s="22937"/>
      <c r="F68" s="22938"/>
      <c r="G68" s="22939"/>
      <c r="H68" s="22940"/>
      <c r="I68" s="22941"/>
      <c r="J68" s="22942"/>
      <c r="K68" s="22943"/>
    </row>
    <row r="69" ht="27" customHeight="1">
      <c r="A69" s="22944"/>
      <c r="B69" s="22945"/>
      <c r="C69" s="22946" t="s">
        <v>734</v>
      </c>
      <c r="D69" s="7442">
        <f>D68-D67</f>
        <v>0</v>
      </c>
      <c r="E69" s="22947"/>
      <c r="F69" s="22948"/>
      <c r="G69" s="22949"/>
      <c r="H69" s="22950"/>
      <c r="I69" s="22951"/>
      <c r="J69" s="22952"/>
      <c r="K69" s="22953"/>
    </row>
    <row r="70" ht="27" customHeight="1">
      <c r="A70" s="22954"/>
      <c r="B70" s="22955"/>
      <c r="C70" s="22956" t="s">
        <v>735</v>
      </c>
      <c r="D70" s="7442">
        <f>IF(D67=0,0,D68/D67-1)*100</f>
        <v>0</v>
      </c>
      <c r="E70" s="22957"/>
      <c r="F70" s="22958"/>
      <c r="G70" s="22959"/>
      <c r="H70" s="22960"/>
      <c r="I70" s="22961"/>
      <c r="J70" s="22962"/>
      <c r="K70" s="22963"/>
    </row>
    <row r="71" ht="27" customHeight="1">
      <c r="A71" s="22964" t="s">
        <v>1295</v>
      </c>
      <c r="B71" s="22965" t="s">
        <v>737</v>
      </c>
      <c r="C71" s="22966" t="s">
        <v>662</v>
      </c>
      <c r="D71" s="7442">
        <v>0</v>
      </c>
      <c r="E71" s="22967"/>
      <c r="F71" s="22968"/>
      <c r="G71" s="22969"/>
      <c r="H71" s="22970"/>
      <c r="I71" s="22971"/>
      <c r="J71" s="22972"/>
      <c r="K71" s="22973"/>
    </row>
    <row r="72" ht="27" customHeight="1">
      <c r="A72" s="22974"/>
      <c r="B72" s="22975"/>
      <c r="C72" s="22976" t="s">
        <v>81</v>
      </c>
      <c r="D72" s="7442">
        <v>0</v>
      </c>
      <c r="E72" s="22977"/>
      <c r="F72" s="22978"/>
      <c r="G72" s="22979"/>
      <c r="H72" s="22980"/>
      <c r="I72" s="22981"/>
      <c r="J72" s="22982"/>
      <c r="K72" s="22983"/>
    </row>
    <row r="73" ht="27" customHeight="1">
      <c r="A73" s="22984"/>
      <c r="B73" s="22985"/>
      <c r="C73" s="22986" t="s">
        <v>734</v>
      </c>
      <c r="D73" s="7442">
        <f>D72-D71</f>
        <v>0</v>
      </c>
      <c r="E73" s="22987"/>
      <c r="F73" s="22988"/>
      <c r="G73" s="22989"/>
      <c r="H73" s="22990"/>
      <c r="I73" s="22991"/>
      <c r="J73" s="22992"/>
      <c r="K73" s="22993"/>
    </row>
    <row r="74" ht="27" customHeight="1">
      <c r="A74" s="22994"/>
      <c r="B74" s="22995"/>
      <c r="C74" s="22996" t="s">
        <v>735</v>
      </c>
      <c r="D74" s="7442">
        <f>IF(D71=0,0,D72/D71-1)*100</f>
        <v>0</v>
      </c>
      <c r="E74" s="22997" t="s">
        <v>654</v>
      </c>
      <c r="F74" s="22998">
        <v>-10</v>
      </c>
      <c r="G74" s="22999">
        <v>20</v>
      </c>
      <c r="H74" s="23000" t="s">
        <v>655</v>
      </c>
      <c r="I74" s="23001"/>
      <c r="J74" s="23002"/>
      <c r="K74" s="23003"/>
    </row>
    <row r="75" ht="27" customHeight="1">
      <c r="A75" s="23004" t="s">
        <v>1296</v>
      </c>
      <c r="B75" s="23005" t="s">
        <v>1297</v>
      </c>
      <c r="C75" s="23006" t="s">
        <v>662</v>
      </c>
      <c r="D75" s="23007">
        <v>0</v>
      </c>
      <c r="E75" s="23008"/>
      <c r="F75" s="23009"/>
      <c r="G75" s="23010"/>
      <c r="H75" s="23011"/>
      <c r="I75" s="23012"/>
      <c r="J75" s="23013"/>
      <c r="K75" s="23014"/>
    </row>
    <row r="76" ht="27" customHeight="1">
      <c r="A76" s="23015"/>
      <c r="B76" s="23016"/>
      <c r="C76" s="23017" t="s">
        <v>81</v>
      </c>
      <c r="D76" s="23018">
        <v>0</v>
      </c>
      <c r="E76" s="23019"/>
      <c r="F76" s="23020"/>
      <c r="G76" s="23021"/>
      <c r="H76" s="23022"/>
      <c r="I76" s="23023"/>
      <c r="J76" s="23024"/>
      <c r="K76" s="23025"/>
    </row>
    <row r="77" ht="27" customHeight="1">
      <c r="A77" s="23026"/>
      <c r="B77" s="23027"/>
      <c r="C77" s="23028" t="s">
        <v>734</v>
      </c>
      <c r="D77" s="7442">
        <f>D76-D75</f>
        <v>0</v>
      </c>
      <c r="E77" s="23029"/>
      <c r="F77" s="23030"/>
      <c r="G77" s="23031"/>
      <c r="H77" s="23032"/>
      <c r="I77" s="23033"/>
      <c r="J77" s="23034"/>
      <c r="K77" s="23035"/>
    </row>
    <row r="78" ht="27" customHeight="1">
      <c r="A78" s="23036"/>
      <c r="B78" s="23037"/>
      <c r="C78" s="23038" t="s">
        <v>735</v>
      </c>
      <c r="D78" s="7442">
        <f>IF(D75=0,0,D76/D75-1)*100</f>
        <v>0</v>
      </c>
      <c r="E78" s="23039"/>
      <c r="F78" s="23040"/>
      <c r="G78" s="23041"/>
      <c r="H78" s="23042"/>
      <c r="I78" s="23043"/>
      <c r="J78" s="23044"/>
      <c r="K78" s="23045"/>
    </row>
    <row r="79" ht="27" customHeight="1">
      <c r="A79" s="23046" t="s">
        <v>1298</v>
      </c>
      <c r="B79" s="23047" t="s">
        <v>1297</v>
      </c>
      <c r="C79" s="23048" t="s">
        <v>662</v>
      </c>
      <c r="D79" s="23049">
        <v>0</v>
      </c>
      <c r="E79" s="23050"/>
      <c r="F79" s="23051"/>
      <c r="G79" s="23052"/>
      <c r="H79" s="23053"/>
      <c r="I79" s="23054"/>
      <c r="J79" s="23055"/>
      <c r="K79" s="23056"/>
    </row>
    <row r="80" ht="27" customHeight="1">
      <c r="A80" s="23057"/>
      <c r="B80" s="23058"/>
      <c r="C80" s="23059" t="s">
        <v>81</v>
      </c>
      <c r="D80" s="23060">
        <v>0</v>
      </c>
      <c r="E80" s="23061"/>
      <c r="F80" s="23062"/>
      <c r="G80" s="23063"/>
      <c r="H80" s="23064"/>
      <c r="I80" s="23065"/>
      <c r="J80" s="23066"/>
      <c r="K80" s="23067"/>
    </row>
    <row r="81" ht="27" customHeight="1">
      <c r="A81" s="23068"/>
      <c r="B81" s="23069"/>
      <c r="C81" s="23070" t="s">
        <v>734</v>
      </c>
      <c r="D81" s="7442">
        <f>D80-D79</f>
        <v>0</v>
      </c>
      <c r="E81" s="23071"/>
      <c r="F81" s="23072"/>
      <c r="G81" s="23073"/>
      <c r="H81" s="23074"/>
      <c r="I81" s="23075"/>
      <c r="J81" s="23076"/>
      <c r="K81" s="23077"/>
    </row>
    <row r="82" ht="27" customHeight="1">
      <c r="A82" s="23078"/>
      <c r="B82" s="23079"/>
      <c r="C82" s="23080" t="s">
        <v>735</v>
      </c>
      <c r="D82" s="7442">
        <f>IF(D79=0,0,D80/D79-1)*100</f>
        <v>0</v>
      </c>
      <c r="E82" s="23081"/>
      <c r="F82" s="23082"/>
      <c r="G82" s="23083"/>
      <c r="H82" s="23084"/>
      <c r="I82" s="23085"/>
      <c r="J82" s="23086"/>
      <c r="K82" s="23087"/>
    </row>
    <row r="83" ht="27" customHeight="1">
      <c r="A83" s="23088" t="s">
        <v>1299</v>
      </c>
      <c r="B83" s="23089" t="s">
        <v>1297</v>
      </c>
      <c r="C83" s="23090" t="s">
        <v>662</v>
      </c>
      <c r="D83" s="23091">
        <v>0</v>
      </c>
      <c r="E83" s="23092"/>
      <c r="F83" s="23093"/>
      <c r="G83" s="23094"/>
      <c r="H83" s="23095"/>
      <c r="I83" s="23096"/>
      <c r="J83" s="23097"/>
      <c r="K83" s="23098"/>
    </row>
    <row r="84" ht="27" customHeight="1">
      <c r="A84" s="23099"/>
      <c r="B84" s="23100"/>
      <c r="C84" s="23101" t="s">
        <v>81</v>
      </c>
      <c r="D84" s="23102">
        <v>0</v>
      </c>
      <c r="E84" s="23103"/>
      <c r="F84" s="23104"/>
      <c r="G84" s="23105"/>
      <c r="H84" s="23106"/>
      <c r="I84" s="23107"/>
      <c r="J84" s="23108"/>
      <c r="K84" s="23109"/>
    </row>
    <row r="85" ht="27" customHeight="1">
      <c r="A85" s="23110"/>
      <c r="B85" s="23111"/>
      <c r="C85" s="23112" t="s">
        <v>734</v>
      </c>
      <c r="D85" s="7442">
        <f>D84-D83</f>
        <v>0</v>
      </c>
      <c r="E85" s="23113"/>
      <c r="F85" s="23114"/>
      <c r="G85" s="23115"/>
      <c r="H85" s="23116"/>
      <c r="I85" s="23117"/>
      <c r="J85" s="23118"/>
      <c r="K85" s="23119"/>
    </row>
    <row r="86" ht="27" customHeight="1">
      <c r="A86" s="23120"/>
      <c r="B86" s="23121"/>
      <c r="C86" s="23122" t="s">
        <v>735</v>
      </c>
      <c r="D86" s="7442">
        <f>IF(D83=0,0,D84/D83-1)*100</f>
        <v>0</v>
      </c>
      <c r="E86" s="23123"/>
      <c r="F86" s="23124"/>
      <c r="G86" s="23125"/>
      <c r="H86" s="23126"/>
      <c r="I86" s="23127"/>
      <c r="J86" s="23128"/>
      <c r="K86" s="23129"/>
    </row>
    <row r="87" ht="27" customHeight="1">
      <c r="A87" s="23130" t="s">
        <v>1300</v>
      </c>
      <c r="B87" s="23131" t="s">
        <v>737</v>
      </c>
      <c r="C87" s="23132" t="s">
        <v>662</v>
      </c>
      <c r="D87" s="7442">
        <f>((D71-D75)-D79)-D83</f>
        <v>0</v>
      </c>
      <c r="E87" s="23133" t="s">
        <v>654</v>
      </c>
      <c r="F87" s="23134">
        <v>0</v>
      </c>
      <c r="G87" s="23135">
        <v>0</v>
      </c>
      <c r="H87" s="23136" t="s">
        <v>655</v>
      </c>
      <c r="I87" s="23137"/>
      <c r="J87" s="23138"/>
      <c r="K87" s="23139"/>
    </row>
    <row r="88" ht="27" customHeight="1">
      <c r="A88" s="23140"/>
      <c r="B88" s="23141"/>
      <c r="C88" s="23142" t="s">
        <v>81</v>
      </c>
      <c r="D88" s="7442">
        <f>((D72-D76)-D80)-D84</f>
        <v>0</v>
      </c>
      <c r="E88" s="23143" t="s">
        <v>654</v>
      </c>
      <c r="F88" s="23144">
        <v>0</v>
      </c>
      <c r="G88" s="23145">
        <v>0</v>
      </c>
      <c r="H88" s="23146" t="s">
        <v>655</v>
      </c>
      <c r="I88" s="23147"/>
      <c r="J88" s="23148"/>
      <c r="K88" s="23149"/>
    </row>
    <row r="89" ht="27" customHeight="1">
      <c r="A89" s="23150"/>
      <c r="B89" s="23151"/>
      <c r="C89" s="23152" t="s">
        <v>734</v>
      </c>
      <c r="D89" s="7442">
        <f>D88-D87</f>
        <v>0</v>
      </c>
      <c r="E89" s="23153"/>
      <c r="F89" s="23154"/>
      <c r="G89" s="23155"/>
      <c r="H89" s="23156"/>
      <c r="I89" s="23157"/>
      <c r="J89" s="23158"/>
      <c r="K89" s="23159"/>
    </row>
    <row r="90" ht="27" customHeight="1">
      <c r="A90" s="23160"/>
      <c r="B90" s="23161"/>
      <c r="C90" s="23162" t="s">
        <v>735</v>
      </c>
      <c r="D90" s="7442">
        <f>IF(D87=0,0,D88/D87-1)*100</f>
        <v>0</v>
      </c>
      <c r="E90" s="23163"/>
      <c r="F90" s="23164"/>
      <c r="G90" s="23165"/>
      <c r="H90" s="23166"/>
      <c r="I90" s="23167"/>
      <c r="J90" s="23168"/>
      <c r="K90" s="23169"/>
    </row>
    <row r="91" ht="27" customHeight="1">
      <c r="A91" s="23170" t="s">
        <v>1301</v>
      </c>
      <c r="B91" s="23171" t="s">
        <v>737</v>
      </c>
      <c r="C91" s="23172" t="s">
        <v>662</v>
      </c>
      <c r="D91" s="7442">
        <v>0</v>
      </c>
      <c r="E91" s="23173"/>
      <c r="F91" s="23174"/>
      <c r="G91" s="23175"/>
      <c r="H91" s="23176"/>
      <c r="I91" s="23177"/>
      <c r="J91" s="23178"/>
      <c r="K91" s="23179"/>
    </row>
    <row r="92" ht="27" customHeight="1">
      <c r="A92" s="23180"/>
      <c r="B92" s="23181"/>
      <c r="C92" s="23182" t="s">
        <v>81</v>
      </c>
      <c r="D92" s="7442">
        <v>0</v>
      </c>
      <c r="E92" s="23183"/>
      <c r="F92" s="23184"/>
      <c r="G92" s="23185"/>
      <c r="H92" s="23186"/>
      <c r="I92" s="23187"/>
      <c r="J92" s="23188"/>
      <c r="K92" s="23189"/>
    </row>
    <row r="93" ht="27" customHeight="1">
      <c r="A93" s="23190"/>
      <c r="B93" s="23191"/>
      <c r="C93" s="23192" t="s">
        <v>734</v>
      </c>
      <c r="D93" s="7442">
        <f>D92-D91</f>
        <v>0</v>
      </c>
      <c r="E93" s="23193"/>
      <c r="F93" s="23194"/>
      <c r="G93" s="23195"/>
      <c r="H93" s="23196"/>
      <c r="I93" s="23197"/>
      <c r="J93" s="23198"/>
      <c r="K93" s="23199"/>
    </row>
    <row r="94" ht="27" customHeight="1">
      <c r="A94" s="23200"/>
      <c r="B94" s="23201"/>
      <c r="C94" s="23202" t="s">
        <v>735</v>
      </c>
      <c r="D94" s="7442">
        <f>IF(D91=0,0,D92/D91-1)*100</f>
        <v>0</v>
      </c>
      <c r="E94" s="23203"/>
      <c r="F94" s="23204"/>
      <c r="G94" s="23205"/>
      <c r="H94" s="23206"/>
      <c r="I94" s="23207"/>
      <c r="J94" s="23208"/>
      <c r="K94" s="23209"/>
    </row>
    <row r="95" ht="27" customHeight="1">
      <c r="A95" s="23210" t="s">
        <v>1302</v>
      </c>
      <c r="B95" s="23211" t="s">
        <v>737</v>
      </c>
      <c r="C95" s="23212" t="s">
        <v>662</v>
      </c>
      <c r="D95" s="7442">
        <v>0</v>
      </c>
      <c r="E95" s="23213" t="s">
        <v>654</v>
      </c>
      <c r="F95" s="23214">
        <v>120</v>
      </c>
      <c r="G95" s="23215">
        <v>600</v>
      </c>
      <c r="H95" s="23216" t="s">
        <v>655</v>
      </c>
      <c r="I95" s="23217"/>
      <c r="J95" s="23218"/>
      <c r="K95" s="23219"/>
    </row>
    <row r="96" ht="27" customHeight="1">
      <c r="A96" s="23220"/>
      <c r="B96" s="23221"/>
      <c r="C96" s="23222" t="s">
        <v>81</v>
      </c>
      <c r="D96" s="7442">
        <v>0</v>
      </c>
      <c r="E96" s="23223" t="s">
        <v>654</v>
      </c>
      <c r="F96" s="23224">
        <v>120</v>
      </c>
      <c r="G96" s="23225">
        <v>600</v>
      </c>
      <c r="H96" s="23226" t="s">
        <v>655</v>
      </c>
      <c r="I96" s="23227"/>
      <c r="J96" s="23228"/>
      <c r="K96" s="23229"/>
    </row>
    <row r="97" ht="27" customHeight="1">
      <c r="A97" s="23230" t="s">
        <v>1303</v>
      </c>
      <c r="B97" s="23231" t="s">
        <v>737</v>
      </c>
      <c r="C97" s="23232" t="s">
        <v>662</v>
      </c>
      <c r="D97" s="7442">
        <v>0</v>
      </c>
      <c r="E97" s="23233"/>
      <c r="F97" s="23234"/>
      <c r="G97" s="23235"/>
      <c r="H97" s="23236"/>
      <c r="I97" s="23237"/>
      <c r="J97" s="23238"/>
      <c r="K97" s="23239"/>
    </row>
    <row r="98" ht="27" customHeight="1">
      <c r="A98" s="23240"/>
      <c r="B98" s="23241"/>
      <c r="C98" s="23242" t="s">
        <v>81</v>
      </c>
      <c r="D98" s="7442">
        <v>0</v>
      </c>
      <c r="E98" s="23243"/>
      <c r="F98" s="23244"/>
      <c r="G98" s="23245"/>
      <c r="H98" s="23246"/>
      <c r="I98" s="23247"/>
      <c r="J98" s="23248"/>
      <c r="K98" s="23249"/>
    </row>
    <row r="99" ht="27" customHeight="1">
      <c r="A99" s="23250"/>
      <c r="B99" s="23251"/>
      <c r="C99" s="23252" t="s">
        <v>734</v>
      </c>
      <c r="D99" s="7442">
        <f>D98-D97</f>
        <v>0</v>
      </c>
      <c r="E99" s="23253"/>
      <c r="F99" s="23254"/>
      <c r="G99" s="23255"/>
      <c r="H99" s="23256"/>
      <c r="I99" s="23257"/>
      <c r="J99" s="23258"/>
      <c r="K99" s="23259"/>
    </row>
    <row r="100" ht="27" customHeight="1">
      <c r="A100" s="23260"/>
      <c r="B100" s="23261"/>
      <c r="C100" s="23262" t="s">
        <v>735</v>
      </c>
      <c r="D100" s="7442">
        <f>IF(D97=0,0,D98/D97-1)*100</f>
        <v>0</v>
      </c>
      <c r="E100" s="23263"/>
      <c r="F100" s="23264"/>
      <c r="G100" s="23265"/>
      <c r="H100" s="23266"/>
      <c r="I100" s="23267"/>
      <c r="J100" s="23268"/>
      <c r="K100" s="23269"/>
    </row>
    <row r="101" ht="27" customHeight="1">
      <c r="A101" s="23270" t="s">
        <v>1304</v>
      </c>
      <c r="B101" s="23271" t="s">
        <v>737</v>
      </c>
      <c r="C101" s="23272" t="s">
        <v>662</v>
      </c>
      <c r="D101" s="7442">
        <v>0</v>
      </c>
      <c r="E101" s="23273" t="s">
        <v>654</v>
      </c>
      <c r="F101" s="23274">
        <v>1000</v>
      </c>
      <c r="G101" s="23275">
        <v>3000</v>
      </c>
      <c r="H101" s="23276" t="s">
        <v>655</v>
      </c>
      <c r="I101" s="23277"/>
      <c r="J101" s="23278"/>
      <c r="K101" s="23279"/>
    </row>
    <row r="102" ht="27" customHeight="1">
      <c r="A102" s="23280"/>
      <c r="B102" s="23281"/>
      <c r="C102" s="23282" t="s">
        <v>81</v>
      </c>
      <c r="D102" s="7442">
        <v>0</v>
      </c>
      <c r="E102" s="23283" t="s">
        <v>654</v>
      </c>
      <c r="F102" s="23284">
        <v>1000</v>
      </c>
      <c r="G102" s="23285">
        <v>3000</v>
      </c>
      <c r="H102" s="23286" t="s">
        <v>655</v>
      </c>
      <c r="I102" s="23287"/>
      <c r="J102" s="23288"/>
      <c r="K102" s="23289"/>
    </row>
    <row r="103" ht="27" customHeight="1">
      <c r="A103" s="23290" t="s">
        <v>1305</v>
      </c>
      <c r="B103" s="23291" t="s">
        <v>797</v>
      </c>
      <c r="C103" s="23292" t="s">
        <v>662</v>
      </c>
      <c r="D103" s="7442">
        <v>0</v>
      </c>
      <c r="E103" s="23293" t="s">
        <v>654</v>
      </c>
      <c r="F103" s="23294">
        <v>0</v>
      </c>
      <c r="G103" s="23295">
        <v>0</v>
      </c>
      <c r="H103" s="23296" t="s">
        <v>655</v>
      </c>
      <c r="I103" s="23297"/>
      <c r="J103" s="23298"/>
      <c r="K103" s="23299"/>
    </row>
    <row r="104" ht="27" customHeight="1">
      <c r="A104" s="23300"/>
      <c r="B104" s="23301"/>
      <c r="C104" s="23302" t="s">
        <v>81</v>
      </c>
      <c r="D104" s="7442">
        <v>0</v>
      </c>
      <c r="E104" s="23303" t="s">
        <v>654</v>
      </c>
      <c r="F104" s="23304">
        <v>0</v>
      </c>
      <c r="G104" s="23305">
        <v>0</v>
      </c>
      <c r="H104" s="23306" t="s">
        <v>655</v>
      </c>
      <c r="I104" s="23307"/>
      <c r="J104" s="23308"/>
      <c r="K104" s="23309"/>
    </row>
    <row r="105" ht="27" customHeight="1">
      <c r="A105" s="23310"/>
      <c r="B105" s="23311"/>
      <c r="C105" s="23312" t="s">
        <v>734</v>
      </c>
      <c r="D105" s="7442">
        <f>D104-D103</f>
        <v>0</v>
      </c>
      <c r="E105" s="23313"/>
      <c r="F105" s="23314"/>
      <c r="G105" s="23315"/>
      <c r="H105" s="23316"/>
      <c r="I105" s="23317"/>
      <c r="J105" s="23318"/>
      <c r="K105" s="23319"/>
    </row>
    <row r="106" ht="27" customHeight="1">
      <c r="A106" s="23320"/>
      <c r="B106" s="23321"/>
      <c r="C106" s="23322" t="s">
        <v>735</v>
      </c>
      <c r="D106" s="7442">
        <f>IF(D103=0,0,D104/D103-1)*100</f>
        <v>0</v>
      </c>
      <c r="E106" s="23323"/>
      <c r="F106" s="23324"/>
      <c r="G106" s="23325"/>
      <c r="H106" s="23326"/>
      <c r="I106" s="23327"/>
      <c r="J106" s="23328"/>
      <c r="K106" s="23329"/>
    </row>
    <row r="107" ht="27" customHeight="1">
      <c r="A107" s="23330" t="s">
        <v>1306</v>
      </c>
      <c r="B107" s="23331" t="s">
        <v>1297</v>
      </c>
      <c r="C107" s="23332" t="s">
        <v>662</v>
      </c>
      <c r="D107" s="23333">
        <v>0</v>
      </c>
      <c r="E107" s="23334"/>
      <c r="F107" s="23335"/>
      <c r="G107" s="23336"/>
      <c r="H107" s="23337"/>
      <c r="I107" s="23338"/>
      <c r="J107" s="23339"/>
      <c r="K107" s="23340"/>
    </row>
    <row r="108" ht="27" customHeight="1">
      <c r="A108" s="23341"/>
      <c r="B108" s="23342"/>
      <c r="C108" s="23343" t="s">
        <v>81</v>
      </c>
      <c r="D108" s="23344">
        <v>0</v>
      </c>
      <c r="E108" s="23345"/>
      <c r="F108" s="23346"/>
      <c r="G108" s="23347"/>
      <c r="H108" s="23348"/>
      <c r="I108" s="23349"/>
      <c r="J108" s="23350"/>
      <c r="K108" s="23351"/>
    </row>
    <row r="109" ht="27" customHeight="1">
      <c r="A109" s="23352"/>
      <c r="B109" s="23353"/>
      <c r="C109" s="23354" t="s">
        <v>734</v>
      </c>
      <c r="D109" s="7442">
        <f>D108-D107</f>
        <v>0</v>
      </c>
      <c r="E109" s="23355"/>
      <c r="F109" s="23356"/>
      <c r="G109" s="23357"/>
      <c r="H109" s="23358"/>
      <c r="I109" s="23359"/>
      <c r="J109" s="23360"/>
      <c r="K109" s="23361"/>
    </row>
    <row r="110" ht="27" customHeight="1">
      <c r="A110" s="23362"/>
      <c r="B110" s="23363"/>
      <c r="C110" s="23364" t="s">
        <v>735</v>
      </c>
      <c r="D110" s="7442">
        <f>IF(D107=0,0,D108/D107-1)*100</f>
        <v>0</v>
      </c>
      <c r="E110" s="23365"/>
      <c r="F110" s="23366"/>
      <c r="G110" s="23367"/>
      <c r="H110" s="23368"/>
      <c r="I110" s="23369"/>
      <c r="J110" s="23370"/>
      <c r="K110" s="23371"/>
    </row>
    <row r="111" ht="27" customHeight="1">
      <c r="A111" s="23372" t="s">
        <v>1307</v>
      </c>
      <c r="B111" s="23373" t="s">
        <v>1297</v>
      </c>
      <c r="C111" s="23374" t="s">
        <v>662</v>
      </c>
      <c r="D111" s="23375">
        <v>0</v>
      </c>
      <c r="E111" s="23376"/>
      <c r="F111" s="23377"/>
      <c r="G111" s="23378"/>
      <c r="H111" s="23379"/>
      <c r="I111" s="23380"/>
      <c r="J111" s="23381"/>
      <c r="K111" s="23382"/>
    </row>
    <row r="112" ht="27" customHeight="1">
      <c r="A112" s="23383"/>
      <c r="B112" s="23384"/>
      <c r="C112" s="23385" t="s">
        <v>81</v>
      </c>
      <c r="D112" s="23386">
        <v>0</v>
      </c>
      <c r="E112" s="23387"/>
      <c r="F112" s="23388"/>
      <c r="G112" s="23389"/>
      <c r="H112" s="23390"/>
      <c r="I112" s="23391"/>
      <c r="J112" s="23392"/>
      <c r="K112" s="23393"/>
    </row>
    <row r="113" ht="27" customHeight="1">
      <c r="A113" s="23394"/>
      <c r="B113" s="23395"/>
      <c r="C113" s="23396" t="s">
        <v>734</v>
      </c>
      <c r="D113" s="7442">
        <f>D112-D111</f>
        <v>0</v>
      </c>
      <c r="E113" s="23397"/>
      <c r="F113" s="23398"/>
      <c r="G113" s="23399"/>
      <c r="H113" s="23400"/>
      <c r="I113" s="23401"/>
      <c r="J113" s="23402"/>
      <c r="K113" s="23403"/>
    </row>
    <row r="114" ht="27" customHeight="1">
      <c r="A114" s="23404"/>
      <c r="B114" s="23405"/>
      <c r="C114" s="23406" t="s">
        <v>735</v>
      </c>
      <c r="D114" s="7941">
        <f>IF(D111=0,0,D112/D111-1)*100</f>
        <v>0</v>
      </c>
      <c r="E114" s="23407"/>
      <c r="F114" s="23408"/>
      <c r="G114" s="23409"/>
      <c r="H114" s="23410"/>
      <c r="I114" s="23411"/>
      <c r="J114" s="23412"/>
      <c r="K114" s="23413"/>
    </row>
    <row r="115" ht="27" customHeight="1">
      <c r="A115" s="23414" t="s">
        <v>1308</v>
      </c>
      <c r="B115" s="23415" t="s">
        <v>1297</v>
      </c>
      <c r="C115" s="23416" t="s">
        <v>662</v>
      </c>
      <c r="D115" s="23417">
        <v>0</v>
      </c>
      <c r="E115" s="23418"/>
      <c r="F115" s="23419"/>
      <c r="G115" s="23420"/>
      <c r="H115" s="23421"/>
      <c r="I115" s="23422"/>
      <c r="J115" s="23423"/>
      <c r="K115" s="23424"/>
    </row>
    <row r="116" ht="27" customHeight="1">
      <c r="A116" s="23425"/>
      <c r="B116" s="23426"/>
      <c r="C116" s="23427" t="s">
        <v>81</v>
      </c>
      <c r="D116" s="23428">
        <v>0</v>
      </c>
      <c r="E116" s="23429"/>
      <c r="F116" s="23430"/>
      <c r="G116" s="23431"/>
      <c r="H116" s="23432"/>
      <c r="I116" s="23433"/>
      <c r="J116" s="23434"/>
      <c r="K116" s="23435"/>
    </row>
    <row r="117" ht="27" customHeight="1">
      <c r="A117" s="23436"/>
      <c r="B117" s="23437"/>
      <c r="C117" s="23438" t="s">
        <v>734</v>
      </c>
      <c r="D117" s="8674">
        <f>D116-D115</f>
        <v>0</v>
      </c>
      <c r="E117" s="23439"/>
      <c r="F117" s="23440"/>
      <c r="G117" s="23441"/>
      <c r="H117" s="23442"/>
      <c r="I117" s="23443"/>
      <c r="J117" s="23444"/>
      <c r="K117" s="23445"/>
    </row>
    <row r="118" ht="27" customHeight="1">
      <c r="A118" s="23446"/>
      <c r="B118" s="23447"/>
      <c r="C118" s="23448" t="s">
        <v>735</v>
      </c>
      <c r="D118" s="8674">
        <f>IF(D115=0,0,D117/D115)*100</f>
        <v>0</v>
      </c>
      <c r="E118" s="23449"/>
      <c r="F118" s="23450"/>
      <c r="G118" s="23451"/>
      <c r="H118" s="23452"/>
      <c r="I118" s="23453"/>
      <c r="J118" s="23454"/>
      <c r="K118" s="23455"/>
    </row>
    <row r="119" ht="27" customHeight="1">
      <c r="A119" s="23456" t="s">
        <v>1309</v>
      </c>
      <c r="B119" s="23457" t="s">
        <v>1297</v>
      </c>
      <c r="C119" s="23458" t="s">
        <v>662</v>
      </c>
      <c r="D119" s="23459">
        <v>0</v>
      </c>
      <c r="E119" s="23460"/>
      <c r="F119" s="23461"/>
      <c r="G119" s="23462"/>
      <c r="H119" s="23463"/>
      <c r="I119" s="23464"/>
      <c r="J119" s="23465"/>
      <c r="K119" s="23466"/>
    </row>
    <row r="120" ht="27" customHeight="1">
      <c r="A120" s="23467"/>
      <c r="B120" s="23468"/>
      <c r="C120" s="23469" t="s">
        <v>81</v>
      </c>
      <c r="D120" s="23470">
        <v>0</v>
      </c>
      <c r="E120" s="23471"/>
      <c r="F120" s="23472"/>
      <c r="G120" s="23473"/>
      <c r="H120" s="23474"/>
      <c r="I120" s="23475"/>
      <c r="J120" s="23476"/>
      <c r="K120" s="23477"/>
    </row>
    <row r="121" ht="27" customHeight="1">
      <c r="A121" s="23478"/>
      <c r="B121" s="23479"/>
      <c r="C121" s="23480" t="s">
        <v>734</v>
      </c>
      <c r="D121" s="8674">
        <f>D120-D119</f>
        <v>0</v>
      </c>
      <c r="E121" s="23481"/>
      <c r="F121" s="23482"/>
      <c r="G121" s="23483"/>
      <c r="H121" s="23484"/>
      <c r="I121" s="23485"/>
      <c r="J121" s="23486"/>
      <c r="K121" s="23487"/>
    </row>
    <row r="122" ht="27" customHeight="1">
      <c r="A122" s="23488"/>
      <c r="B122" s="23489"/>
      <c r="C122" s="23490" t="s">
        <v>735</v>
      </c>
      <c r="D122" s="8674">
        <f>IF(D119=0,0,D121/D119*100)</f>
        <v>0</v>
      </c>
      <c r="E122" s="23491"/>
      <c r="F122" s="23492"/>
      <c r="G122" s="23493"/>
      <c r="H122" s="23494"/>
      <c r="I122" s="23495"/>
      <c r="J122" s="23496"/>
      <c r="K122" s="23497"/>
    </row>
    <row r="123" ht="27" customHeight="1">
      <c r="A123" s="23498" t="s">
        <v>1310</v>
      </c>
      <c r="B123" s="23499" t="s">
        <v>1297</v>
      </c>
      <c r="C123" s="23500" t="s">
        <v>662</v>
      </c>
      <c r="D123" s="23501">
        <v>0</v>
      </c>
      <c r="E123" s="23502"/>
      <c r="F123" s="23503"/>
      <c r="G123" s="23504"/>
      <c r="H123" s="23505"/>
      <c r="I123" s="23506"/>
      <c r="J123" s="23507"/>
      <c r="K123" s="23508"/>
    </row>
    <row r="124" ht="27" customHeight="1">
      <c r="A124" s="23509"/>
      <c r="B124" s="23510"/>
      <c r="C124" s="23511" t="s">
        <v>81</v>
      </c>
      <c r="D124" s="23512">
        <v>0</v>
      </c>
      <c r="E124" s="23513"/>
      <c r="F124" s="23514"/>
      <c r="G124" s="23515"/>
      <c r="H124" s="23516"/>
      <c r="I124" s="23517"/>
      <c r="J124" s="23518"/>
      <c r="K124" s="23519"/>
    </row>
    <row r="125" ht="27" customHeight="1">
      <c r="A125" s="23520"/>
      <c r="B125" s="23521"/>
      <c r="C125" s="23522" t="s">
        <v>734</v>
      </c>
      <c r="D125" s="8674">
        <f>D124-D123</f>
        <v>0</v>
      </c>
      <c r="E125" s="23523"/>
      <c r="F125" s="23524"/>
      <c r="G125" s="23525"/>
      <c r="H125" s="23526"/>
      <c r="I125" s="23527"/>
      <c r="J125" s="23528"/>
      <c r="K125" s="23529"/>
    </row>
    <row r="126" ht="27" customHeight="1">
      <c r="A126" s="23530"/>
      <c r="B126" s="23531"/>
      <c r="C126" s="23532" t="s">
        <v>735</v>
      </c>
      <c r="D126" s="8674">
        <f>IF(D123=0,0,D125/D123*100)</f>
        <v>0</v>
      </c>
      <c r="E126" s="23533"/>
      <c r="F126" s="23534"/>
      <c r="G126" s="23535"/>
      <c r="H126" s="23536"/>
      <c r="I126" s="23537"/>
      <c r="J126" s="23538"/>
      <c r="K126" s="23539"/>
    </row>
    <row r="127" ht="27" customHeight="1">
      <c r="A127" s="23540" t="s">
        <v>1311</v>
      </c>
      <c r="B127" s="23541" t="s">
        <v>1312</v>
      </c>
      <c r="C127" s="23542" t="s">
        <v>662</v>
      </c>
      <c r="D127" s="7952">
        <f>(D103-D107)-D111-D115-D119-D123</f>
        <v>0</v>
      </c>
      <c r="E127" s="23543" t="s">
        <v>654</v>
      </c>
      <c r="F127" s="23544">
        <v>0</v>
      </c>
      <c r="G127" s="23545">
        <v>0</v>
      </c>
      <c r="H127" s="23546" t="s">
        <v>655</v>
      </c>
      <c r="I127" s="23547"/>
      <c r="J127" s="23548"/>
      <c r="K127" s="23549"/>
    </row>
    <row r="128" ht="27" customHeight="1">
      <c r="A128" s="23550"/>
      <c r="B128" s="23551"/>
      <c r="C128" s="23552" t="s">
        <v>81</v>
      </c>
      <c r="D128" s="7442">
        <f>(D104-D108)-D112-D116-D120-D124</f>
        <v>0</v>
      </c>
      <c r="E128" s="23553" t="s">
        <v>654</v>
      </c>
      <c r="F128" s="23554">
        <v>0</v>
      </c>
      <c r="G128" s="23555">
        <v>0</v>
      </c>
      <c r="H128" s="23556" t="s">
        <v>655</v>
      </c>
      <c r="I128" s="23557"/>
      <c r="J128" s="23558"/>
      <c r="K128" s="23559"/>
    </row>
    <row r="129" ht="27" customHeight="1">
      <c r="A129" s="23560"/>
      <c r="B129" s="23561"/>
      <c r="C129" s="23562" t="s">
        <v>734</v>
      </c>
      <c r="D129" s="7442">
        <f>D128-D127</f>
        <v>0</v>
      </c>
      <c r="E129" s="23563"/>
      <c r="F129" s="23564"/>
      <c r="G129" s="23565"/>
      <c r="H129" s="23566"/>
      <c r="I129" s="23567"/>
      <c r="J129" s="23568"/>
      <c r="K129" s="23569"/>
    </row>
    <row r="130" ht="27" customHeight="1">
      <c r="A130" s="23570"/>
      <c r="B130" s="23571"/>
      <c r="C130" s="23572" t="s">
        <v>735</v>
      </c>
      <c r="D130" s="7442">
        <f>IF(D127=0,0,D128/D127-1)*100</f>
        <v>0</v>
      </c>
      <c r="E130" s="23573"/>
      <c r="F130" s="23574"/>
      <c r="G130" s="23575"/>
      <c r="H130" s="23576"/>
      <c r="I130" s="23577"/>
      <c r="J130" s="23578"/>
      <c r="K130" s="23579"/>
    </row>
    <row r="131" ht="24" customHeight="1">
      <c r="A131" s="23580" t="s">
        <v>924</v>
      </c>
      <c r="B131" s="23581"/>
      <c r="C131" s="23582"/>
      <c r="D131" s="23583"/>
      <c r="E131" s="23584"/>
      <c r="F131" s="23585"/>
      <c r="G131" s="23586"/>
      <c r="H131" s="23587"/>
      <c r="I131" s="23588"/>
      <c r="J131" s="23589"/>
      <c r="K131" s="23590"/>
    </row>
    <row r="132" ht="27" customHeight="1">
      <c r="A132" s="23591" t="s">
        <v>800</v>
      </c>
      <c r="B132" s="23592" t="s">
        <v>737</v>
      </c>
      <c r="C132" s="23593" t="s">
        <v>662</v>
      </c>
      <c r="D132" s="7442">
        <v>0</v>
      </c>
      <c r="E132" s="23594" t="s">
        <v>654</v>
      </c>
      <c r="F132" s="23595">
        <v>0</v>
      </c>
      <c r="G132" s="23596" t="s">
        <v>679</v>
      </c>
      <c r="H132" s="23597" t="s">
        <v>655</v>
      </c>
      <c r="I132" s="23598"/>
      <c r="J132" s="23599"/>
      <c r="K132" s="23600"/>
    </row>
    <row r="133" ht="27" customHeight="1">
      <c r="A133" s="23601"/>
      <c r="B133" s="23602"/>
      <c r="C133" s="23603" t="s">
        <v>81</v>
      </c>
      <c r="D133" s="7442">
        <v>0</v>
      </c>
      <c r="E133" s="23604" t="s">
        <v>654</v>
      </c>
      <c r="F133" s="23605">
        <v>0</v>
      </c>
      <c r="G133" s="23606" t="s">
        <v>679</v>
      </c>
      <c r="H133" s="23607" t="s">
        <v>655</v>
      </c>
      <c r="I133" s="23608"/>
      <c r="J133" s="23609"/>
      <c r="K133" s="23610"/>
    </row>
    <row r="134" ht="27" customHeight="1">
      <c r="A134" s="23611"/>
      <c r="B134" s="23612"/>
      <c r="C134" s="23613" t="s">
        <v>734</v>
      </c>
      <c r="D134" s="7442">
        <f>D133-D132</f>
        <v>0</v>
      </c>
      <c r="E134" s="23614"/>
      <c r="F134" s="23615"/>
      <c r="G134" s="23616"/>
      <c r="H134" s="23617"/>
      <c r="I134" s="23618"/>
      <c r="J134" s="23619"/>
      <c r="K134" s="23620"/>
    </row>
    <row r="135" ht="27" customHeight="1">
      <c r="A135" s="23621"/>
      <c r="B135" s="23622"/>
      <c r="C135" s="23623" t="s">
        <v>735</v>
      </c>
      <c r="D135" s="7442">
        <f>IF(D132=0,0,D133/D132-1)*100</f>
        <v>0</v>
      </c>
      <c r="E135" s="23624"/>
      <c r="F135" s="23625"/>
      <c r="G135" s="23626"/>
      <c r="H135" s="23627"/>
      <c r="I135" s="23628"/>
      <c r="J135" s="23629"/>
      <c r="K135" s="23630"/>
    </row>
    <row r="136" ht="27" customHeight="1">
      <c r="A136" s="23631" t="s">
        <v>801</v>
      </c>
      <c r="B136" s="23632" t="s">
        <v>737</v>
      </c>
      <c r="C136" s="23633" t="s">
        <v>662</v>
      </c>
      <c r="D136" s="7442">
        <v>0</v>
      </c>
      <c r="E136" s="23634" t="s">
        <v>654</v>
      </c>
      <c r="F136" s="23635">
        <v>0</v>
      </c>
      <c r="G136" s="23636" t="s">
        <v>679</v>
      </c>
      <c r="H136" s="23637" t="s">
        <v>655</v>
      </c>
      <c r="I136" s="23638"/>
      <c r="J136" s="23639"/>
      <c r="K136" s="23640"/>
    </row>
    <row r="137" ht="27" customHeight="1">
      <c r="A137" s="23641"/>
      <c r="B137" s="23642"/>
      <c r="C137" s="23643" t="s">
        <v>81</v>
      </c>
      <c r="D137" s="7442">
        <v>0</v>
      </c>
      <c r="E137" s="23644" t="s">
        <v>654</v>
      </c>
      <c r="F137" s="23645">
        <v>0</v>
      </c>
      <c r="G137" s="23646" t="s">
        <v>679</v>
      </c>
      <c r="H137" s="23647" t="s">
        <v>655</v>
      </c>
      <c r="I137" s="23648"/>
      <c r="J137" s="23649"/>
      <c r="K137" s="23650"/>
    </row>
    <row r="138" ht="27" customHeight="1">
      <c r="A138" s="23651"/>
      <c r="B138" s="23652"/>
      <c r="C138" s="23653" t="s">
        <v>734</v>
      </c>
      <c r="D138" s="7442">
        <f>D137-D136</f>
        <v>0</v>
      </c>
      <c r="E138" s="23654"/>
      <c r="F138" s="23655"/>
      <c r="G138" s="23656"/>
      <c r="H138" s="23657"/>
      <c r="I138" s="23658"/>
      <c r="J138" s="23659"/>
      <c r="K138" s="23660"/>
    </row>
    <row r="139" ht="27" customHeight="1">
      <c r="A139" s="23661"/>
      <c r="B139" s="23662"/>
      <c r="C139" s="23663" t="s">
        <v>735</v>
      </c>
      <c r="D139" s="7442">
        <f>IF(D136=0,0,D137/D136-1)*100</f>
        <v>0</v>
      </c>
      <c r="E139" s="23664"/>
      <c r="F139" s="23665"/>
      <c r="G139" s="23666"/>
      <c r="H139" s="23667"/>
      <c r="I139" s="23668"/>
      <c r="J139" s="23669"/>
      <c r="K139" s="23670"/>
    </row>
    <row r="140" ht="27" customHeight="1">
      <c r="A140" s="23671" t="s">
        <v>802</v>
      </c>
      <c r="B140" s="23672" t="s">
        <v>803</v>
      </c>
      <c r="C140" s="23673" t="s">
        <v>662</v>
      </c>
      <c r="D140" s="7442">
        <f>IF(D39=0,0,D136/D39*12)</f>
        <v>0</v>
      </c>
      <c r="E140" s="23674" t="s">
        <v>654</v>
      </c>
      <c r="F140" s="23675">
        <v>6</v>
      </c>
      <c r="G140" s="23676" t="s">
        <v>679</v>
      </c>
      <c r="H140" s="23677" t="s">
        <v>655</v>
      </c>
      <c r="I140" s="23678"/>
      <c r="J140" s="23679"/>
      <c r="K140" s="23680"/>
    </row>
    <row r="141" ht="27" customHeight="1">
      <c r="A141" s="23681"/>
      <c r="B141" s="23682"/>
      <c r="C141" s="23683" t="s">
        <v>81</v>
      </c>
      <c r="D141" s="7442">
        <f>IF(D40=0,0,D137/D40*12)</f>
        <v>0</v>
      </c>
      <c r="E141" s="23684" t="s">
        <v>654</v>
      </c>
      <c r="F141" s="23685">
        <v>6</v>
      </c>
      <c r="G141" s="23686" t="s">
        <v>679</v>
      </c>
      <c r="H141" s="23687" t="s">
        <v>655</v>
      </c>
      <c r="I141" s="23688"/>
      <c r="J141" s="23689"/>
      <c r="K141" s="23690"/>
    </row>
    <row r="142" ht="27" customHeight="1">
      <c r="A142" s="23691"/>
      <c r="B142" s="23692"/>
      <c r="C142" s="23693" t="s">
        <v>734</v>
      </c>
      <c r="D142" s="7442">
        <f>D141-D140</f>
        <v>0</v>
      </c>
      <c r="E142" s="23694"/>
      <c r="F142" s="23695"/>
      <c r="G142" s="23696"/>
      <c r="H142" s="23697"/>
      <c r="I142" s="23698"/>
      <c r="J142" s="23699"/>
      <c r="K142" s="23700"/>
    </row>
    <row r="143" ht="27" customHeight="1">
      <c r="A143" s="23701"/>
      <c r="B143" s="23702"/>
      <c r="C143" s="23703" t="s">
        <v>735</v>
      </c>
      <c r="D143" s="7442">
        <f>IF(D140=0,0,D141/D140-1)*100</f>
        <v>0</v>
      </c>
      <c r="E143" s="23704"/>
      <c r="F143" s="23705"/>
      <c r="G143" s="23706"/>
      <c r="H143" s="23707"/>
      <c r="I143" s="23708"/>
      <c r="J143" s="23709"/>
      <c r="K143" s="23710"/>
    </row>
    <row r="144" ht="27" customHeight="1">
      <c r="A144" s="23711" t="s">
        <v>928</v>
      </c>
      <c r="B144" s="23712"/>
      <c r="C144" s="23713"/>
      <c r="D144" s="23714"/>
      <c r="E144" s="23715"/>
      <c r="F144" s="23716"/>
      <c r="G144" s="23717"/>
      <c r="H144" s="23718"/>
      <c r="I144" s="23719"/>
      <c r="J144" s="23720"/>
      <c r="K144" s="23721"/>
    </row>
    <row r="145" ht="27" customHeight="1">
      <c r="A145" s="23722" t="s">
        <v>805</v>
      </c>
      <c r="B145" s="23723" t="s">
        <v>737</v>
      </c>
      <c r="C145" s="23724" t="s">
        <v>662</v>
      </c>
      <c r="D145" s="7442">
        <v>0</v>
      </c>
      <c r="E145" s="23725"/>
      <c r="F145" s="23726"/>
      <c r="G145" s="23727"/>
      <c r="H145" s="23728"/>
      <c r="I145" s="23729"/>
      <c r="J145" s="23730"/>
      <c r="K145" s="23731"/>
    </row>
    <row r="146" ht="27" customHeight="1">
      <c r="A146" s="23732"/>
      <c r="B146" s="23733"/>
      <c r="C146" s="23734" t="s">
        <v>81</v>
      </c>
      <c r="D146" s="7442">
        <v>0</v>
      </c>
      <c r="E146" s="23735"/>
      <c r="F146" s="23736"/>
      <c r="G146" s="23737"/>
      <c r="H146" s="23738"/>
      <c r="I146" s="23739"/>
      <c r="J146" s="23740"/>
      <c r="K146" s="23741"/>
    </row>
    <row r="147" ht="27" customHeight="1">
      <c r="A147" s="23742"/>
      <c r="B147" s="23743"/>
      <c r="C147" s="23744" t="s">
        <v>734</v>
      </c>
      <c r="D147" s="7442">
        <f>D146-D145</f>
        <v>0</v>
      </c>
      <c r="E147" s="23745"/>
      <c r="F147" s="23746"/>
      <c r="G147" s="23747"/>
      <c r="H147" s="23748"/>
      <c r="I147" s="23749"/>
      <c r="J147" s="23750"/>
      <c r="K147" s="23751"/>
    </row>
    <row r="148" ht="27" customHeight="1">
      <c r="A148" s="23752"/>
      <c r="B148" s="23753"/>
      <c r="C148" s="23754" t="s">
        <v>735</v>
      </c>
      <c r="D148" s="7442">
        <f>IF(D145=0,0,D146/D145-1)*100</f>
        <v>0</v>
      </c>
      <c r="E148" s="23755" t="s">
        <v>654</v>
      </c>
      <c r="F148" s="23756">
        <v>0</v>
      </c>
      <c r="G148" s="23757">
        <v>10</v>
      </c>
      <c r="H148" s="23758" t="s">
        <v>655</v>
      </c>
      <c r="I148" s="23759"/>
      <c r="J148" s="23760"/>
      <c r="K148" s="23761"/>
    </row>
    <row r="149" ht="27" customHeight="1">
      <c r="A149" s="23762" t="s">
        <v>1313</v>
      </c>
      <c r="B149" s="23763" t="s">
        <v>737</v>
      </c>
      <c r="C149" s="23764" t="s">
        <v>662</v>
      </c>
      <c r="D149" s="7442">
        <v>0</v>
      </c>
      <c r="E149" s="23765"/>
      <c r="F149" s="23766"/>
      <c r="G149" s="23767"/>
      <c r="H149" s="23768"/>
      <c r="I149" s="23769"/>
      <c r="J149" s="23770"/>
      <c r="K149" s="23771"/>
    </row>
    <row r="150" ht="27" customHeight="1">
      <c r="A150" s="23772"/>
      <c r="B150" s="23773"/>
      <c r="C150" s="23774" t="s">
        <v>81</v>
      </c>
      <c r="D150" s="7442">
        <v>0</v>
      </c>
      <c r="E150" s="23775"/>
      <c r="F150" s="23776"/>
      <c r="G150" s="23777"/>
      <c r="H150" s="23778"/>
      <c r="I150" s="23779"/>
      <c r="J150" s="23780"/>
      <c r="K150" s="23781"/>
    </row>
    <row r="151" ht="27" customHeight="1">
      <c r="A151" s="23782"/>
      <c r="B151" s="23783"/>
      <c r="C151" s="23784" t="s">
        <v>734</v>
      </c>
      <c r="D151" s="7442">
        <f>D150-D149</f>
        <v>0</v>
      </c>
      <c r="E151" s="23785"/>
      <c r="F151" s="23786"/>
      <c r="G151" s="23787"/>
      <c r="H151" s="23788"/>
      <c r="I151" s="23789"/>
      <c r="J151" s="23790"/>
      <c r="K151" s="23791"/>
    </row>
    <row r="152" ht="27" customHeight="1">
      <c r="A152" s="23792"/>
      <c r="B152" s="23793"/>
      <c r="C152" s="23794" t="s">
        <v>735</v>
      </c>
      <c r="D152" s="7442">
        <f>IF(D149=0,0,D150/D149-1)*100</f>
        <v>0</v>
      </c>
      <c r="E152" s="23795" t="s">
        <v>654</v>
      </c>
      <c r="F152" s="23796">
        <v>0</v>
      </c>
      <c r="G152" s="23797">
        <v>10</v>
      </c>
      <c r="H152" s="23798" t="s">
        <v>655</v>
      </c>
      <c r="I152" s="23799"/>
      <c r="J152" s="23800"/>
      <c r="K152" s="23801"/>
    </row>
    <row r="153" ht="27" customHeight="1">
      <c r="A153" s="23802" t="s">
        <v>1314</v>
      </c>
      <c r="B153" s="23803" t="s">
        <v>737</v>
      </c>
      <c r="C153" s="23804" t="s">
        <v>662</v>
      </c>
      <c r="D153" s="7442">
        <v>0</v>
      </c>
      <c r="E153" s="23805"/>
      <c r="F153" s="23806"/>
      <c r="G153" s="23807"/>
      <c r="H153" s="23808"/>
      <c r="I153" s="23809"/>
      <c r="J153" s="23810"/>
      <c r="K153" s="23811"/>
    </row>
    <row r="154" ht="27" customHeight="1">
      <c r="A154" s="23812"/>
      <c r="B154" s="23813"/>
      <c r="C154" s="23814" t="s">
        <v>81</v>
      </c>
      <c r="D154" s="7442">
        <v>0</v>
      </c>
      <c r="E154" s="23815"/>
      <c r="F154" s="23816"/>
      <c r="G154" s="23817"/>
      <c r="H154" s="23818"/>
      <c r="I154" s="23819"/>
      <c r="J154" s="23820"/>
      <c r="K154" s="23821"/>
    </row>
    <row r="155" ht="27" customHeight="1">
      <c r="A155" s="23822"/>
      <c r="B155" s="23823"/>
      <c r="C155" s="23824" t="s">
        <v>734</v>
      </c>
      <c r="D155" s="7442">
        <f>D154-D153</f>
        <v>0</v>
      </c>
      <c r="E155" s="23825"/>
      <c r="F155" s="23826"/>
      <c r="G155" s="23827"/>
      <c r="H155" s="23828"/>
      <c r="I155" s="23829"/>
      <c r="J155" s="23830"/>
      <c r="K155" s="23831"/>
    </row>
    <row r="156" ht="27" customHeight="1">
      <c r="A156" s="23832"/>
      <c r="B156" s="23833"/>
      <c r="C156" s="23834" t="s">
        <v>735</v>
      </c>
      <c r="D156" s="7442">
        <f>IF(D153=0,0,D154/D153-1)*100</f>
        <v>0</v>
      </c>
      <c r="E156" s="23835" t="s">
        <v>654</v>
      </c>
      <c r="F156" s="23836">
        <v>0</v>
      </c>
      <c r="G156" s="23837">
        <v>10</v>
      </c>
      <c r="H156" s="23838" t="s">
        <v>655</v>
      </c>
      <c r="I156" s="23839"/>
      <c r="J156" s="23840"/>
      <c r="K156" s="23841"/>
    </row>
    <row r="157" ht="27" customHeight="1">
      <c r="A157" s="23842" t="s">
        <v>1315</v>
      </c>
      <c r="B157" s="23843" t="s">
        <v>1316</v>
      </c>
      <c r="C157" s="23844" t="s">
        <v>662</v>
      </c>
      <c r="D157" s="7442">
        <f>IF(D145-D149=0,0,D153/(D145-D149)*100)</f>
        <v>0</v>
      </c>
      <c r="E157" s="23845" t="s">
        <v>654</v>
      </c>
      <c r="F157" s="23846">
        <v>95</v>
      </c>
      <c r="G157" s="23847">
        <v>100</v>
      </c>
      <c r="H157" s="23848" t="s">
        <v>655</v>
      </c>
      <c r="I157" s="23849"/>
      <c r="J157" s="23850"/>
      <c r="K157" s="23851"/>
    </row>
    <row r="158" ht="27" customHeight="1">
      <c r="A158" s="23852"/>
      <c r="B158" s="23853"/>
      <c r="C158" s="23854" t="s">
        <v>81</v>
      </c>
      <c r="D158" s="7442">
        <f>IF(D146-D150=0,0,D154/(D146-D150)*100)</f>
        <v>0</v>
      </c>
      <c r="E158" s="23855" t="s">
        <v>654</v>
      </c>
      <c r="F158" s="23856">
        <v>95</v>
      </c>
      <c r="G158" s="23857">
        <v>100</v>
      </c>
      <c r="H158" s="23858" t="s">
        <v>655</v>
      </c>
      <c r="I158" s="23859"/>
      <c r="J158" s="23860"/>
      <c r="K158" s="23861"/>
    </row>
    <row r="159" ht="27" customHeight="1">
      <c r="A159" s="23862" t="s">
        <v>1317</v>
      </c>
      <c r="B159" s="23863" t="s">
        <v>737</v>
      </c>
      <c r="C159" s="23864" t="s">
        <v>662</v>
      </c>
      <c r="D159" s="7442">
        <v>0</v>
      </c>
      <c r="E159" s="23865"/>
      <c r="F159" s="23866"/>
      <c r="G159" s="23867"/>
      <c r="H159" s="23868"/>
      <c r="I159" s="23869"/>
      <c r="J159" s="23870"/>
      <c r="K159" s="23871"/>
    </row>
    <row r="160" ht="27" customHeight="1">
      <c r="A160" s="23872"/>
      <c r="B160" s="23873"/>
      <c r="C160" s="23874" t="s">
        <v>81</v>
      </c>
      <c r="D160" s="7442">
        <v>0</v>
      </c>
      <c r="E160" s="23875"/>
      <c r="F160" s="23876"/>
      <c r="G160" s="23877"/>
      <c r="H160" s="23878"/>
      <c r="I160" s="23879"/>
      <c r="J160" s="23880"/>
      <c r="K160" s="23881"/>
    </row>
    <row r="161" ht="27" customHeight="1">
      <c r="A161" s="23882"/>
      <c r="B161" s="23883"/>
      <c r="C161" s="23884" t="s">
        <v>734</v>
      </c>
      <c r="D161" s="7442">
        <f>D160-D159</f>
        <v>0</v>
      </c>
      <c r="E161" s="23885"/>
      <c r="F161" s="23886"/>
      <c r="G161" s="23887"/>
      <c r="H161" s="23888"/>
      <c r="I161" s="23889"/>
      <c r="J161" s="23890"/>
      <c r="K161" s="23891"/>
    </row>
    <row r="162" ht="27" customHeight="1">
      <c r="A162" s="23892"/>
      <c r="B162" s="23893"/>
      <c r="C162" s="23894" t="s">
        <v>735</v>
      </c>
      <c r="D162" s="7442">
        <f>IF(D159=0,0,D160/D159-1)*100</f>
        <v>0</v>
      </c>
      <c r="E162" s="23895" t="s">
        <v>654</v>
      </c>
      <c r="F162" s="23896">
        <v>-20</v>
      </c>
      <c r="G162" s="23897">
        <v>20</v>
      </c>
      <c r="H162" s="23898" t="s">
        <v>655</v>
      </c>
      <c r="I162" s="23899"/>
      <c r="J162" s="23900"/>
      <c r="K162" s="23901"/>
    </row>
    <row r="163" ht="27" customHeight="1">
      <c r="A163" s="23902" t="s">
        <v>1318</v>
      </c>
      <c r="B163" s="23903" t="s">
        <v>737</v>
      </c>
      <c r="C163" s="23904" t="s">
        <v>662</v>
      </c>
      <c r="D163" s="7442">
        <v>0</v>
      </c>
      <c r="E163" s="23905"/>
      <c r="F163" s="23906"/>
      <c r="G163" s="23907"/>
      <c r="H163" s="23908"/>
      <c r="I163" s="23909"/>
      <c r="J163" s="23910"/>
      <c r="K163" s="23911"/>
    </row>
    <row r="164" ht="27" customHeight="1">
      <c r="A164" s="23912"/>
      <c r="B164" s="23913"/>
      <c r="C164" s="23914" t="s">
        <v>81</v>
      </c>
      <c r="D164" s="7442">
        <v>0</v>
      </c>
      <c r="E164" s="23915"/>
      <c r="F164" s="23916"/>
      <c r="G164" s="23917"/>
      <c r="H164" s="23918"/>
      <c r="I164" s="23919"/>
      <c r="J164" s="23920"/>
      <c r="K164" s="23921"/>
    </row>
    <row r="165" ht="27" customHeight="1">
      <c r="A165" s="23922"/>
      <c r="B165" s="23923"/>
      <c r="C165" s="23924" t="s">
        <v>734</v>
      </c>
      <c r="D165" s="7442">
        <f>D164-D163</f>
        <v>0</v>
      </c>
      <c r="E165" s="23925"/>
      <c r="F165" s="23926"/>
      <c r="G165" s="23927"/>
      <c r="H165" s="23928"/>
      <c r="I165" s="23929"/>
      <c r="J165" s="23930"/>
      <c r="K165" s="23931"/>
    </row>
    <row r="166" ht="27" customHeight="1">
      <c r="A166" s="23932"/>
      <c r="B166" s="23933"/>
      <c r="C166" s="23934" t="s">
        <v>735</v>
      </c>
      <c r="D166" s="7442">
        <f>IF(D163=0,0,D164/D163-1)*100</f>
        <v>0</v>
      </c>
      <c r="E166" s="23935" t="s">
        <v>654</v>
      </c>
      <c r="F166" s="23936">
        <v>-20</v>
      </c>
      <c r="G166" s="23937">
        <v>20</v>
      </c>
      <c r="H166" s="23938" t="s">
        <v>655</v>
      </c>
      <c r="I166" s="23939"/>
      <c r="J166" s="23940"/>
      <c r="K166" s="23941"/>
    </row>
    <row r="167" ht="27" customHeight="1">
      <c r="A167" s="23942" t="s">
        <v>1319</v>
      </c>
      <c r="B167" s="23943" t="s">
        <v>976</v>
      </c>
      <c r="C167" s="23944" t="s">
        <v>662</v>
      </c>
      <c r="D167" s="23945">
        <v>0</v>
      </c>
      <c r="E167" s="23946"/>
      <c r="F167" s="23947"/>
      <c r="G167" s="23948"/>
      <c r="H167" s="23949"/>
      <c r="I167" s="23950"/>
      <c r="J167" s="23951"/>
      <c r="K167" s="23952"/>
    </row>
    <row r="168" ht="27" customHeight="1">
      <c r="A168" s="23953"/>
      <c r="B168" s="23954"/>
      <c r="C168" s="23955" t="s">
        <v>81</v>
      </c>
      <c r="D168" s="23956">
        <v>0</v>
      </c>
      <c r="E168" s="23957"/>
      <c r="F168" s="23958"/>
      <c r="G168" s="23959"/>
      <c r="H168" s="23960"/>
      <c r="I168" s="23961"/>
      <c r="J168" s="23962"/>
      <c r="K168" s="23963"/>
    </row>
    <row r="169" ht="27" customHeight="1">
      <c r="A169" s="23964"/>
      <c r="B169" s="23965"/>
      <c r="C169" s="23966" t="s">
        <v>734</v>
      </c>
      <c r="D169" s="7442">
        <f>D168-D167</f>
        <v>0</v>
      </c>
      <c r="E169" s="23967"/>
      <c r="F169" s="23968"/>
      <c r="G169" s="23969"/>
      <c r="H169" s="23970"/>
      <c r="I169" s="23971"/>
      <c r="J169" s="23972"/>
      <c r="K169" s="23973"/>
    </row>
    <row r="170" ht="27" customHeight="1">
      <c r="A170" s="23974"/>
      <c r="B170" s="23975"/>
      <c r="C170" s="23976" t="s">
        <v>735</v>
      </c>
      <c r="D170" s="7442">
        <f>IF(D167=0,0,D168/D167-1)*100</f>
        <v>0</v>
      </c>
      <c r="E170" s="23977"/>
      <c r="F170" s="23978"/>
      <c r="G170" s="23979"/>
      <c r="H170" s="23980"/>
      <c r="I170" s="23981"/>
      <c r="J170" s="23982"/>
      <c r="K170" s="23983"/>
    </row>
    <row r="171" ht="27" customHeight="1">
      <c r="A171" s="23984" t="s">
        <v>1320</v>
      </c>
      <c r="B171" s="23985" t="s">
        <v>737</v>
      </c>
      <c r="C171" s="23986" t="s">
        <v>662</v>
      </c>
      <c r="D171" s="7442">
        <v>0</v>
      </c>
      <c r="E171" s="23987"/>
      <c r="F171" s="23988"/>
      <c r="G171" s="23989"/>
      <c r="H171" s="23990"/>
      <c r="I171" s="23991"/>
      <c r="J171" s="23992"/>
      <c r="K171" s="23993"/>
    </row>
    <row r="172" ht="27" customHeight="1">
      <c r="A172" s="23994"/>
      <c r="B172" s="23995"/>
      <c r="C172" s="23996" t="s">
        <v>81</v>
      </c>
      <c r="D172" s="7442">
        <v>0</v>
      </c>
      <c r="E172" s="23997"/>
      <c r="F172" s="23998"/>
      <c r="G172" s="23999"/>
      <c r="H172" s="24000"/>
      <c r="I172" s="24001"/>
      <c r="J172" s="24002"/>
      <c r="K172" s="24003"/>
    </row>
    <row r="173" ht="27" customHeight="1">
      <c r="A173" s="24004"/>
      <c r="B173" s="24005"/>
      <c r="C173" s="24006" t="s">
        <v>734</v>
      </c>
      <c r="D173" s="7442">
        <f>D172-D171</f>
        <v>0</v>
      </c>
      <c r="E173" s="24007"/>
      <c r="F173" s="24008"/>
      <c r="G173" s="24009"/>
      <c r="H173" s="24010"/>
      <c r="I173" s="24011"/>
      <c r="J173" s="24012"/>
      <c r="K173" s="24013"/>
    </row>
    <row r="174" ht="27" customHeight="1">
      <c r="A174" s="24014"/>
      <c r="B174" s="24015"/>
      <c r="C174" s="24016" t="s">
        <v>735</v>
      </c>
      <c r="D174" s="7442">
        <f>IF(D171=0,0,D172/D171-1)*100</f>
        <v>0</v>
      </c>
      <c r="E174" s="24017"/>
      <c r="F174" s="24018"/>
      <c r="G174" s="24019"/>
      <c r="H174" s="24020"/>
      <c r="I174" s="24021"/>
      <c r="J174" s="24022"/>
      <c r="K174" s="24023"/>
    </row>
    <row r="175" ht="27" customHeight="1">
      <c r="A175" s="24024" t="s">
        <v>1321</v>
      </c>
      <c r="B175" s="24025" t="s">
        <v>737</v>
      </c>
      <c r="C175" s="24026" t="s">
        <v>662</v>
      </c>
      <c r="D175" s="7442">
        <v>0</v>
      </c>
      <c r="E175" s="24027"/>
      <c r="F175" s="24028"/>
      <c r="G175" s="24029"/>
      <c r="H175" s="24030"/>
      <c r="I175" s="24031"/>
      <c r="J175" s="24032"/>
      <c r="K175" s="24033"/>
    </row>
    <row r="176" ht="27" customHeight="1">
      <c r="A176" s="24034"/>
      <c r="B176" s="24035"/>
      <c r="C176" s="24036" t="s">
        <v>81</v>
      </c>
      <c r="D176" s="7442">
        <v>0</v>
      </c>
      <c r="E176" s="24037"/>
      <c r="F176" s="24038"/>
      <c r="G176" s="24039"/>
      <c r="H176" s="24040"/>
      <c r="I176" s="24041"/>
      <c r="J176" s="24042"/>
      <c r="K176" s="24043"/>
    </row>
    <row r="177" ht="27" customHeight="1">
      <c r="A177" s="24044"/>
      <c r="B177" s="24045"/>
      <c r="C177" s="24046" t="s">
        <v>734</v>
      </c>
      <c r="D177" s="7442">
        <f>D176-D175</f>
        <v>0</v>
      </c>
      <c r="E177" s="24047"/>
      <c r="F177" s="24048"/>
      <c r="G177" s="24049"/>
      <c r="H177" s="24050"/>
      <c r="I177" s="24051"/>
      <c r="J177" s="24052"/>
      <c r="K177" s="24053"/>
    </row>
    <row r="178" ht="27" customHeight="1">
      <c r="A178" s="24054"/>
      <c r="B178" s="24055"/>
      <c r="C178" s="24056" t="s">
        <v>735</v>
      </c>
      <c r="D178" s="7442">
        <f>IF(D175=0,0,D176/D175-1)*100</f>
        <v>0</v>
      </c>
      <c r="E178" s="24057"/>
      <c r="F178" s="24058"/>
      <c r="G178" s="24059"/>
      <c r="H178" s="24060"/>
      <c r="I178" s="24061"/>
      <c r="J178" s="24062"/>
      <c r="K178" s="24063"/>
    </row>
    <row r="179" ht="27" customHeight="1">
      <c r="A179" s="24064" t="s">
        <v>1322</v>
      </c>
      <c r="B179" s="24065" t="s">
        <v>737</v>
      </c>
      <c r="C179" s="24066" t="s">
        <v>662</v>
      </c>
      <c r="D179" s="7442">
        <v>0</v>
      </c>
      <c r="E179" s="24067"/>
      <c r="F179" s="24068"/>
      <c r="G179" s="24069"/>
      <c r="H179" s="24070"/>
      <c r="I179" s="24071"/>
      <c r="J179" s="24072"/>
      <c r="K179" s="24073"/>
    </row>
    <row r="180" ht="27" customHeight="1">
      <c r="A180" s="24074"/>
      <c r="B180" s="24075"/>
      <c r="C180" s="24076" t="s">
        <v>81</v>
      </c>
      <c r="D180" s="7442">
        <v>0</v>
      </c>
      <c r="E180" s="24077"/>
      <c r="F180" s="24078"/>
      <c r="G180" s="24079"/>
      <c r="H180" s="24080"/>
      <c r="I180" s="24081"/>
      <c r="J180" s="24082"/>
      <c r="K180" s="24083"/>
    </row>
    <row r="181" ht="27" customHeight="1">
      <c r="A181" s="24084"/>
      <c r="B181" s="24085"/>
      <c r="C181" s="24086" t="s">
        <v>734</v>
      </c>
      <c r="D181" s="7442">
        <f>D180-D179</f>
        <v>0</v>
      </c>
      <c r="E181" s="24087"/>
      <c r="F181" s="24088"/>
      <c r="G181" s="24089"/>
      <c r="H181" s="24090"/>
      <c r="I181" s="24091"/>
      <c r="J181" s="24092"/>
      <c r="K181" s="24093"/>
    </row>
    <row r="182" ht="27" customHeight="1">
      <c r="A182" s="24094"/>
      <c r="B182" s="24095"/>
      <c r="C182" s="24096" t="s">
        <v>735</v>
      </c>
      <c r="D182" s="7442">
        <f>IF(D179=0,0,D180/D179-1)*100</f>
        <v>0</v>
      </c>
      <c r="E182" s="24097" t="s">
        <v>654</v>
      </c>
      <c r="F182" s="24098">
        <v>5</v>
      </c>
      <c r="G182" s="24099">
        <v>20</v>
      </c>
      <c r="H182" s="24100" t="s">
        <v>655</v>
      </c>
      <c r="I182" s="24101"/>
      <c r="J182" s="24102"/>
      <c r="K182" s="24103"/>
    </row>
    <row r="183" ht="27" customHeight="1">
      <c r="A183" s="24104" t="s">
        <v>1323</v>
      </c>
      <c r="B183" s="24105" t="s">
        <v>737</v>
      </c>
      <c r="C183" s="24106" t="s">
        <v>662</v>
      </c>
      <c r="D183" s="7442">
        <v>0</v>
      </c>
      <c r="E183" s="24107"/>
      <c r="F183" s="24108"/>
      <c r="G183" s="24109"/>
      <c r="H183" s="24110"/>
      <c r="I183" s="24111"/>
      <c r="J183" s="24112"/>
      <c r="K183" s="24113"/>
    </row>
    <row r="184" ht="27" customHeight="1">
      <c r="A184" s="24114"/>
      <c r="B184" s="24115"/>
      <c r="C184" s="24116" t="s">
        <v>81</v>
      </c>
      <c r="D184" s="7442">
        <v>0</v>
      </c>
      <c r="E184" s="24117"/>
      <c r="F184" s="24118"/>
      <c r="G184" s="24119"/>
      <c r="H184" s="24120"/>
      <c r="I184" s="24121"/>
      <c r="J184" s="24122"/>
      <c r="K184" s="24123"/>
    </row>
    <row r="185" ht="27" customHeight="1">
      <c r="A185" s="24124"/>
      <c r="B185" s="24125"/>
      <c r="C185" s="24126" t="s">
        <v>734</v>
      </c>
      <c r="D185" s="7442">
        <f>D184-D183</f>
        <v>0</v>
      </c>
      <c r="E185" s="24127"/>
      <c r="F185" s="24128"/>
      <c r="G185" s="24129"/>
      <c r="H185" s="24130"/>
      <c r="I185" s="24131"/>
      <c r="J185" s="24132"/>
      <c r="K185" s="24133"/>
    </row>
    <row r="186" ht="27" customHeight="1">
      <c r="A186" s="24134"/>
      <c r="B186" s="24135"/>
      <c r="C186" s="24136" t="s">
        <v>735</v>
      </c>
      <c r="D186" s="7442">
        <f>IF(D183=0,0,D184/D183-1)*100</f>
        <v>0</v>
      </c>
      <c r="E186" s="24137" t="s">
        <v>654</v>
      </c>
      <c r="F186" s="24138">
        <v>5</v>
      </c>
      <c r="G186" s="24139">
        <v>20</v>
      </c>
      <c r="H186" s="24140" t="s">
        <v>655</v>
      </c>
      <c r="I186" s="24141"/>
      <c r="J186" s="24142"/>
      <c r="K186" s="24143"/>
    </row>
    <row r="187" ht="27" customHeight="1">
      <c r="A187" s="24144" t="s">
        <v>1324</v>
      </c>
      <c r="B187" s="24145" t="s">
        <v>838</v>
      </c>
      <c r="C187" s="24146" t="s">
        <v>662</v>
      </c>
      <c r="D187" s="7442">
        <f>IF(D153=0,0,D183/D153)</f>
        <v>0</v>
      </c>
      <c r="E187" s="24147"/>
      <c r="F187" s="24148"/>
      <c r="G187" s="24149"/>
      <c r="H187" s="24150"/>
      <c r="I187" s="24151"/>
      <c r="J187" s="24152"/>
      <c r="K187" s="24153"/>
    </row>
    <row r="188" ht="27" customHeight="1">
      <c r="A188" s="24154"/>
      <c r="B188" s="24155"/>
      <c r="C188" s="24156" t="s">
        <v>81</v>
      </c>
      <c r="D188" s="7442">
        <f>IF(D154=0,0,D184/D154)</f>
        <v>0</v>
      </c>
      <c r="E188" s="24157"/>
      <c r="F188" s="24158"/>
      <c r="G188" s="24159"/>
      <c r="H188" s="24160"/>
      <c r="I188" s="24161"/>
      <c r="J188" s="24162"/>
      <c r="K188" s="24163"/>
    </row>
    <row r="189" ht="27" customHeight="1">
      <c r="A189" s="24164"/>
      <c r="B189" s="24165"/>
      <c r="C189" s="24166" t="s">
        <v>734</v>
      </c>
      <c r="D189" s="7442">
        <f>D188-D187</f>
        <v>0</v>
      </c>
      <c r="E189" s="24167"/>
      <c r="F189" s="24168"/>
      <c r="G189" s="24169"/>
      <c r="H189" s="24170"/>
      <c r="I189" s="24171"/>
      <c r="J189" s="24172"/>
      <c r="K189" s="24173"/>
    </row>
    <row r="190" ht="27" customHeight="1">
      <c r="A190" s="24174"/>
      <c r="B190" s="24175"/>
      <c r="C190" s="24176" t="s">
        <v>735</v>
      </c>
      <c r="D190" s="7442">
        <f>IF(D187=0,0,D188/D187-1)*100</f>
        <v>0</v>
      </c>
      <c r="E190" s="24177" t="s">
        <v>654</v>
      </c>
      <c r="F190" s="24178">
        <v>5</v>
      </c>
      <c r="G190" s="24179">
        <v>20</v>
      </c>
      <c r="H190" s="24180" t="s">
        <v>655</v>
      </c>
      <c r="I190" s="24181"/>
      <c r="J190" s="24182"/>
      <c r="K190" s="24183"/>
    </row>
    <row r="191" ht="27" customHeight="1">
      <c r="A191" s="24184" t="s">
        <v>1325</v>
      </c>
      <c r="B191" s="24185" t="s">
        <v>1235</v>
      </c>
      <c r="C191" s="24186" t="s">
        <v>662</v>
      </c>
      <c r="D191" s="7442">
        <v>0</v>
      </c>
      <c r="E191" s="24187" t="s">
        <v>654</v>
      </c>
      <c r="F191" s="24188">
        <v>60</v>
      </c>
      <c r="G191" s="24189">
        <v>300</v>
      </c>
      <c r="H191" s="24190" t="s">
        <v>655</v>
      </c>
      <c r="I191" s="24191"/>
      <c r="J191" s="24192"/>
      <c r="K191" s="24193"/>
    </row>
    <row r="192" ht="27" customHeight="1">
      <c r="A192" s="24194"/>
      <c r="B192" s="24195"/>
      <c r="C192" s="24196" t="s">
        <v>81</v>
      </c>
      <c r="D192" s="7442">
        <v>0</v>
      </c>
      <c r="E192" s="24197" t="s">
        <v>654</v>
      </c>
      <c r="F192" s="24198">
        <v>60</v>
      </c>
      <c r="G192" s="24199">
        <v>300</v>
      </c>
      <c r="H192" s="24200" t="s">
        <v>655</v>
      </c>
      <c r="I192" s="24201"/>
      <c r="J192" s="24202"/>
      <c r="K192" s="24203"/>
    </row>
    <row r="193" ht="27" customHeight="1">
      <c r="A193" s="24204"/>
      <c r="B193" s="24205"/>
      <c r="C193" s="24206" t="s">
        <v>734</v>
      </c>
      <c r="D193" s="7442">
        <f>D192-D191</f>
        <v>0</v>
      </c>
      <c r="E193" s="24207"/>
      <c r="F193" s="24208"/>
      <c r="G193" s="24209"/>
      <c r="H193" s="24210"/>
      <c r="I193" s="24211"/>
      <c r="J193" s="24212"/>
      <c r="K193" s="24213"/>
    </row>
    <row r="194" ht="27" customHeight="1">
      <c r="A194" s="24214"/>
      <c r="B194" s="24215"/>
      <c r="C194" s="24216" t="s">
        <v>735</v>
      </c>
      <c r="D194" s="7442">
        <f>IF(D191=0,0,D192/D191-1)*100</f>
        <v>0</v>
      </c>
      <c r="E194" s="24217"/>
      <c r="F194" s="24218"/>
      <c r="G194" s="24219"/>
      <c r="H194" s="24220"/>
      <c r="I194" s="24221"/>
      <c r="J194" s="24222"/>
      <c r="K194" s="24223"/>
    </row>
    <row r="195" ht="27" customHeight="1">
      <c r="A195" s="24224" t="s">
        <v>944</v>
      </c>
      <c r="B195" s="24225"/>
      <c r="C195" s="24226"/>
      <c r="D195" s="24227"/>
      <c r="E195" s="24228"/>
      <c r="F195" s="24229"/>
      <c r="G195" s="24230"/>
      <c r="H195" s="24231"/>
      <c r="I195" s="24232"/>
      <c r="J195" s="24233"/>
      <c r="K195" s="24234"/>
    </row>
    <row r="196" ht="27" customHeight="1">
      <c r="A196" s="24235" t="s">
        <v>1121</v>
      </c>
      <c r="B196" s="24236" t="s">
        <v>1122</v>
      </c>
      <c r="C196" s="24237" t="s">
        <v>662</v>
      </c>
      <c r="D196" s="7442">
        <v>0</v>
      </c>
      <c r="E196" s="24238" t="s">
        <v>654</v>
      </c>
      <c r="F196" s="24239">
        <v>0.8</v>
      </c>
      <c r="G196" s="24240">
        <v>1.2</v>
      </c>
      <c r="H196" s="24241" t="s">
        <v>655</v>
      </c>
      <c r="I196" s="24242"/>
      <c r="J196" s="24243"/>
      <c r="K196" s="24244"/>
    </row>
    <row r="197" ht="27" customHeight="1">
      <c r="A197" s="24245"/>
      <c r="B197" s="24246"/>
      <c r="C197" s="24247" t="s">
        <v>81</v>
      </c>
      <c r="D197" s="7442">
        <v>0</v>
      </c>
      <c r="E197" s="24248" t="s">
        <v>654</v>
      </c>
      <c r="F197" s="24249">
        <v>0.8</v>
      </c>
      <c r="G197" s="24250">
        <v>1.2</v>
      </c>
      <c r="H197" s="24251" t="s">
        <v>655</v>
      </c>
      <c r="I197" s="24252"/>
      <c r="J197" s="24253"/>
      <c r="K197" s="24254"/>
    </row>
    <row r="198" ht="27" customHeight="1">
      <c r="A198" s="24255"/>
      <c r="B198" s="24256"/>
      <c r="C198" s="24257" t="s">
        <v>734</v>
      </c>
      <c r="D198" s="7442">
        <f>D197-D196</f>
        <v>0</v>
      </c>
      <c r="E198" s="24258" t="s">
        <v>654</v>
      </c>
      <c r="F198" s="24259">
        <v>-0.2</v>
      </c>
      <c r="G198" s="24260">
        <v>0.2</v>
      </c>
      <c r="H198" s="24261" t="s">
        <v>655</v>
      </c>
      <c r="I198" s="24262"/>
      <c r="J198" s="24263"/>
      <c r="K198" s="24264"/>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4"/>
    <mergeCell ref="B19:B24"/>
    <mergeCell ref="A25:A28"/>
    <mergeCell ref="B25:B28"/>
    <mergeCell ref="A29:A31"/>
    <mergeCell ref="B29:B31"/>
    <mergeCell ref="A32:A35"/>
    <mergeCell ref="B32:B35"/>
    <mergeCell ref="A36:A37"/>
    <mergeCell ref="B36:B37"/>
    <mergeCell ref="A38:I38"/>
    <mergeCell ref="A39:A42"/>
    <mergeCell ref="B39:B42"/>
    <mergeCell ref="A43:A46"/>
    <mergeCell ref="B43:B46"/>
    <mergeCell ref="A47:A50"/>
    <mergeCell ref="B47:B50"/>
    <mergeCell ref="A51:A54"/>
    <mergeCell ref="B51:B54"/>
    <mergeCell ref="A55:A58"/>
    <mergeCell ref="B55:B58"/>
    <mergeCell ref="A59:A62"/>
    <mergeCell ref="B59:B62"/>
    <mergeCell ref="A63:A66"/>
    <mergeCell ref="B63:B66"/>
    <mergeCell ref="A67:A70"/>
    <mergeCell ref="B67:B70"/>
    <mergeCell ref="A71:A74"/>
    <mergeCell ref="B71:B74"/>
    <mergeCell ref="A75:A78"/>
    <mergeCell ref="B75:B78"/>
    <mergeCell ref="A79:A82"/>
    <mergeCell ref="B79:B82"/>
    <mergeCell ref="A83:A86"/>
    <mergeCell ref="B83:B86"/>
    <mergeCell ref="A87:A90"/>
    <mergeCell ref="B87:B90"/>
    <mergeCell ref="A91:A94"/>
    <mergeCell ref="B91:B94"/>
    <mergeCell ref="A95:A96"/>
    <mergeCell ref="B95:B96"/>
    <mergeCell ref="A97:A100"/>
    <mergeCell ref="B97:B100"/>
    <mergeCell ref="A101:A102"/>
    <mergeCell ref="B101:B102"/>
    <mergeCell ref="A103:A106"/>
    <mergeCell ref="B103:B106"/>
    <mergeCell ref="A107:A110"/>
    <mergeCell ref="B107:B110"/>
    <mergeCell ref="A111:A114"/>
    <mergeCell ref="B111:B114"/>
    <mergeCell ref="A115:A118"/>
    <mergeCell ref="B115:B118"/>
    <mergeCell ref="A119:A122"/>
    <mergeCell ref="B119:B122"/>
    <mergeCell ref="A123:A126"/>
    <mergeCell ref="B123:B126"/>
    <mergeCell ref="A127:A130"/>
    <mergeCell ref="B127:B130"/>
    <mergeCell ref="A131:I131"/>
    <mergeCell ref="A132:A135"/>
    <mergeCell ref="B132:B135"/>
    <mergeCell ref="A136:A139"/>
    <mergeCell ref="B136:B139"/>
    <mergeCell ref="A140:A143"/>
    <mergeCell ref="B140:B143"/>
    <mergeCell ref="A144:I144"/>
    <mergeCell ref="A145:A148"/>
    <mergeCell ref="B145:B148"/>
    <mergeCell ref="A149:A152"/>
    <mergeCell ref="B149:B152"/>
    <mergeCell ref="A153:A156"/>
    <mergeCell ref="B153:B156"/>
    <mergeCell ref="A157:A158"/>
    <mergeCell ref="B157:B158"/>
    <mergeCell ref="A159:A162"/>
    <mergeCell ref="B159:B162"/>
    <mergeCell ref="A163:A166"/>
    <mergeCell ref="B163:B166"/>
    <mergeCell ref="A167:A170"/>
    <mergeCell ref="B167:B170"/>
    <mergeCell ref="A171:A174"/>
    <mergeCell ref="B171:B174"/>
    <mergeCell ref="A175:A178"/>
    <mergeCell ref="B175:B178"/>
    <mergeCell ref="A179:A182"/>
    <mergeCell ref="B179:B182"/>
    <mergeCell ref="A183:A186"/>
    <mergeCell ref="B183:B186"/>
    <mergeCell ref="A187:A190"/>
    <mergeCell ref="B187:B190"/>
    <mergeCell ref="A191:A194"/>
    <mergeCell ref="B191:B194"/>
    <mergeCell ref="A195:I195"/>
    <mergeCell ref="A196:A198"/>
    <mergeCell ref="B196:B198"/>
  </mergeCells>
  <pageMargins left="1.18110236220472" right="1.18110236220472" top="1.18110236220472" bottom="1.18110236220472" header="0.51181" footer="0.51181"/>
  <pageSetup paperSize="9" pageOrder="overThenDown" orientation="portrait" errors="blank"/>
</worksheet>
</file>

<file path=docProps/app.xml><?xml version="1.0" encoding="utf-8"?>
<Properties xmlns="http://schemas.openxmlformats.org/officeDocument/2006/extended-properties" xmlns:vt="http://schemas.openxmlformats.org/officeDocument/2006/docPropsVTypes">
  <HeadingPairs>
    <vt:vector baseType="variant" size="2">
      <vt:variant>
        <vt:lpstr>Worksheets</vt:lpstr>
      </vt:variant>
      <vt:variant>
        <vt:i4>31</vt:i4>
      </vt:variant>
    </vt:vector>
  </HeadingPairs>
  <TitlesOfParts>
    <vt:vector baseType="lpstr" size="31">
      <vt:lpstr>社保基金预算封面</vt:lpstr>
      <vt:lpstr>预算目录</vt:lpstr>
      <vt:lpstr>预算总表</vt:lpstr>
      <vt:lpstr>企业职工基本养老收支预算表</vt:lpstr>
      <vt:lpstr>城乡居民基本养老收支预算表</vt:lpstr>
      <vt:lpstr>机关事业单位基本养老收支预算表</vt:lpstr>
      <vt:lpstr>职工基本医疗收支预算表</vt:lpstr>
      <vt:lpstr>城乡居民基本医疗收支预算表</vt:lpstr>
      <vt:lpstr>工伤保险基金收支预算表</vt:lpstr>
      <vt:lpstr>失业保险基金收支预算表</vt:lpstr>
      <vt:lpstr>财政对社会保险基金补助情况表</vt:lpstr>
      <vt:lpstr>地方财政对企业职工基本养老保险</vt:lpstr>
      <vt:lpstr>基本养老基础资料表</vt:lpstr>
      <vt:lpstr>基本医疗基础资料表</vt:lpstr>
      <vt:lpstr>失业工伤基础资料表</vt:lpstr>
      <vt:lpstr>基本养老征缴收入</vt:lpstr>
      <vt:lpstr>退休人员基本养老待遇支出</vt:lpstr>
      <vt:lpstr>企业职工养老执行</vt:lpstr>
      <vt:lpstr>企业职工养老预算</vt:lpstr>
      <vt:lpstr>居民养老执行</vt:lpstr>
      <vt:lpstr>居民养老预算</vt:lpstr>
      <vt:lpstr>机关养老执行</vt:lpstr>
      <vt:lpstr>机关养老预算</vt:lpstr>
      <vt:lpstr>职工基本医保执行</vt:lpstr>
      <vt:lpstr>职工基本医保预算</vt:lpstr>
      <vt:lpstr>城乡基本居民医保执行</vt:lpstr>
      <vt:lpstr>城乡基本居民医保预算</vt:lpstr>
      <vt:lpstr>工伤执行</vt:lpstr>
      <vt:lpstr>工伤预算</vt:lpstr>
      <vt:lpstr>失业执行</vt:lpstr>
      <vt:lpstr>失业预算</vt:lpstr>
    </vt:vector>
  </TitlesOfParts>
  <Application>Microsoft Excel</Application>
  <AppVersion>12.000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2023-02-14T15:28:26Z</dcterms:created>
  <dcterms:modified xsi:type="dcterms:W3CDTF">2023-02-14T07:28:26Z</dcterms:modified>
</cp:coreProperties>
</file>